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ec2ba8b86c626227/Área de Trabalho/Docs SITE TP 03_2021/"/>
    </mc:Choice>
  </mc:AlternateContent>
  <xr:revisionPtr revIDLastSave="111" documentId="8_{832FFAC2-B36D-4748-82B5-2C8AF0CC4492}" xr6:coauthVersionLast="47" xr6:coauthVersionMax="47" xr10:uidLastSave="{360AE40E-3A9F-4E01-B99C-E76A47C9B8C0}"/>
  <bookViews>
    <workbookView xWindow="-120" yWindow="-120" windowWidth="20730" windowHeight="11160" xr2:uid="{00000000-000D-0000-FFFF-FFFF00000000}"/>
  </bookViews>
  <sheets>
    <sheet name="Planilha Orçamentária" sheetId="1" r:id="rId1"/>
    <sheet name="Composição" sheetId="4" r:id="rId2"/>
  </sheets>
  <externalReferences>
    <externalReference r:id="rId3"/>
  </externalReferences>
  <definedNames>
    <definedName name="_xlnm.Print_Area" localSheetId="1">Composição!$A$1:$H$291</definedName>
    <definedName name="_xlnm.Print_Area" localSheetId="0">'Planilha Orçamentária'!$A$1:$O$353</definedName>
    <definedName name="Excel_BuiltIn__FilterDatabase_1">'[1]ORÇAMENTO GERAL'!#REF!</definedName>
    <definedName name="Excel_BuiltIn__FilterDatabase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4" l="1"/>
  <c r="H309" i="1" l="1"/>
  <c r="H308" i="1"/>
  <c r="H307" i="1"/>
  <c r="H306" i="1"/>
  <c r="H305" i="1"/>
  <c r="H304" i="1"/>
  <c r="H245" i="1"/>
  <c r="H202" i="1"/>
  <c r="H329" i="1"/>
  <c r="H330" i="1"/>
  <c r="H331" i="1"/>
  <c r="H332" i="1"/>
  <c r="H323" i="1"/>
  <c r="H324" i="1"/>
  <c r="H325" i="1"/>
  <c r="H316" i="1"/>
  <c r="H317" i="1"/>
  <c r="H318" i="1"/>
  <c r="H319" i="1"/>
  <c r="H299" i="1"/>
  <c r="H300" i="1"/>
  <c r="H301" i="1"/>
  <c r="H302" i="1"/>
  <c r="H285" i="1"/>
  <c r="H286" i="1"/>
  <c r="H287" i="1"/>
  <c r="H288" i="1"/>
  <c r="H289" i="1"/>
  <c r="H290" i="1"/>
  <c r="H291" i="1"/>
  <c r="H292" i="1"/>
  <c r="H276" i="1"/>
  <c r="H277" i="1"/>
  <c r="H278" i="1"/>
  <c r="H261" i="1"/>
  <c r="H262" i="1"/>
  <c r="H263" i="1"/>
  <c r="H264" i="1"/>
  <c r="H265" i="1"/>
  <c r="H266" i="1"/>
  <c r="H267" i="1"/>
  <c r="H268" i="1"/>
  <c r="H269" i="1"/>
  <c r="H270" i="1"/>
  <c r="H271" i="1"/>
  <c r="H272" i="1"/>
  <c r="H253" i="1"/>
  <c r="H254" i="1"/>
  <c r="H255" i="1"/>
  <c r="H256" i="1"/>
  <c r="H257" i="1"/>
  <c r="H242" i="1"/>
  <c r="H243" i="1"/>
  <c r="H244" i="1"/>
  <c r="H246" i="1"/>
  <c r="H227" i="1"/>
  <c r="H228" i="1"/>
  <c r="H229" i="1"/>
  <c r="H230" i="1"/>
  <c r="H231" i="1"/>
  <c r="H232" i="1"/>
  <c r="H233" i="1"/>
  <c r="H234" i="1"/>
  <c r="H235" i="1"/>
  <c r="H236" i="1"/>
  <c r="H237" i="1"/>
  <c r="H238" i="1"/>
  <c r="H223" i="1"/>
  <c r="H224" i="1"/>
  <c r="H218" i="1"/>
  <c r="H219" i="1"/>
  <c r="H211" i="1"/>
  <c r="H212" i="1"/>
  <c r="H213" i="1"/>
  <c r="H214" i="1"/>
  <c r="H215" i="1"/>
  <c r="H205" i="1"/>
  <c r="H206" i="1"/>
  <c r="H207" i="1"/>
  <c r="H208" i="1"/>
  <c r="H197" i="1"/>
  <c r="H198" i="1"/>
  <c r="H186" i="1"/>
  <c r="H187" i="1"/>
  <c r="H188" i="1"/>
  <c r="H189" i="1"/>
  <c r="H190" i="1"/>
  <c r="H191" i="1"/>
  <c r="H192" i="1"/>
  <c r="H193" i="1"/>
  <c r="H169" i="1"/>
  <c r="H170" i="1"/>
  <c r="H171" i="1"/>
  <c r="H172" i="1"/>
  <c r="H173" i="1"/>
  <c r="H174" i="1"/>
  <c r="H175" i="1"/>
  <c r="H176" i="1"/>
  <c r="H177" i="1"/>
  <c r="H178" i="1"/>
  <c r="H179" i="1"/>
  <c r="H162" i="1"/>
  <c r="H165" i="1"/>
  <c r="H155" i="1"/>
  <c r="H156" i="1"/>
  <c r="H157" i="1"/>
  <c r="H158" i="1"/>
  <c r="H127" i="1"/>
  <c r="H128" i="1"/>
  <c r="H129" i="1"/>
  <c r="H130" i="1"/>
  <c r="H143" i="1"/>
  <c r="H144" i="1"/>
  <c r="H145" i="1"/>
  <c r="H146" i="1"/>
  <c r="H147" i="1"/>
  <c r="H148" i="1"/>
  <c r="H135" i="1"/>
  <c r="H136" i="1"/>
  <c r="H137" i="1"/>
  <c r="H138" i="1"/>
  <c r="H139" i="1"/>
  <c r="H122" i="1"/>
  <c r="H123" i="1"/>
  <c r="H115" i="1"/>
  <c r="H116" i="1"/>
  <c r="H117" i="1"/>
  <c r="H118" i="1"/>
  <c r="H119" i="1"/>
  <c r="H108" i="1"/>
  <c r="H109" i="1"/>
  <c r="H110" i="1"/>
  <c r="H111" i="1"/>
  <c r="H112" i="1"/>
  <c r="H98" i="1"/>
  <c r="H99" i="1"/>
  <c r="H100" i="1"/>
  <c r="H101" i="1"/>
  <c r="H87" i="1"/>
  <c r="H88" i="1"/>
  <c r="H89" i="1"/>
  <c r="H90" i="1"/>
  <c r="H91" i="1"/>
  <c r="H79" i="1"/>
  <c r="H80" i="1"/>
  <c r="H73" i="1"/>
  <c r="H64" i="1"/>
  <c r="H60" i="1"/>
  <c r="H61" i="1"/>
  <c r="H53" i="1"/>
  <c r="H54" i="1"/>
  <c r="H55" i="1"/>
  <c r="H56" i="1"/>
  <c r="H57" i="1"/>
  <c r="H46" i="1"/>
  <c r="H47" i="1"/>
  <c r="H48" i="1"/>
  <c r="H49" i="1"/>
  <c r="H50" i="1"/>
  <c r="H32" i="1"/>
  <c r="H33" i="1"/>
  <c r="H34" i="1"/>
  <c r="H35" i="1"/>
  <c r="H36" i="1"/>
  <c r="H37" i="1"/>
  <c r="H38" i="1"/>
  <c r="H13" i="1"/>
  <c r="H14" i="1"/>
  <c r="H15" i="1"/>
  <c r="H16" i="1"/>
  <c r="H17" i="1"/>
  <c r="H18" i="1"/>
  <c r="H19" i="1"/>
  <c r="H20" i="1"/>
  <c r="H21" i="1"/>
  <c r="H169" i="4"/>
  <c r="H168" i="4"/>
  <c r="H167" i="4"/>
  <c r="H166" i="4"/>
  <c r="H165" i="4"/>
  <c r="H298" i="1"/>
  <c r="H222" i="1"/>
  <c r="H52" i="1"/>
  <c r="H59" i="1"/>
  <c r="H126" i="1"/>
  <c r="H217" i="1"/>
  <c r="H252" i="1"/>
  <c r="H284" i="1"/>
  <c r="H289" i="4"/>
  <c r="H288" i="4"/>
  <c r="H287" i="4"/>
  <c r="H281" i="4"/>
  <c r="H280" i="4"/>
  <c r="H275" i="4"/>
  <c r="H274" i="4"/>
  <c r="H273" i="4"/>
  <c r="H272" i="4"/>
  <c r="H271" i="4"/>
  <c r="H212" i="4"/>
  <c r="H211" i="4"/>
  <c r="H206" i="4"/>
  <c r="H205" i="4"/>
  <c r="H11" i="4"/>
  <c r="H10" i="4"/>
  <c r="H9" i="4"/>
  <c r="H8" i="4"/>
  <c r="H7" i="4"/>
  <c r="H6" i="4"/>
  <c r="H221" i="4"/>
  <c r="H196" i="1"/>
  <c r="H315" i="1"/>
  <c r="H142" i="1"/>
  <c r="H328" i="1"/>
  <c r="H322" i="1"/>
  <c r="G310" i="1" l="1"/>
  <c r="G258" i="1"/>
  <c r="G293" i="1"/>
  <c r="G294" i="1" s="1"/>
  <c r="G326" i="1"/>
  <c r="G333" i="1"/>
  <c r="G320" i="1"/>
  <c r="H170" i="4"/>
  <c r="H282" i="4"/>
  <c r="H290" i="4"/>
  <c r="H276" i="4"/>
  <c r="H213" i="4"/>
  <c r="H207" i="4"/>
  <c r="H12" i="4"/>
  <c r="G199" i="1"/>
  <c r="H275" i="1"/>
  <c r="G279" i="1" s="1"/>
  <c r="H260" i="1"/>
  <c r="G273" i="1" s="1"/>
  <c r="H241" i="1"/>
  <c r="G247" i="1" s="1"/>
  <c r="H226" i="1"/>
  <c r="G239" i="1" s="1"/>
  <c r="H210" i="1"/>
  <c r="H204" i="1"/>
  <c r="H185" i="1"/>
  <c r="H168" i="1"/>
  <c r="H179" i="4"/>
  <c r="H161" i="1"/>
  <c r="H154" i="1"/>
  <c r="H134" i="1"/>
  <c r="H121" i="1"/>
  <c r="H114" i="1"/>
  <c r="H107" i="1"/>
  <c r="H105" i="1"/>
  <c r="H97" i="1"/>
  <c r="H158" i="4"/>
  <c r="H157" i="4"/>
  <c r="H155" i="4"/>
  <c r="H156" i="4"/>
  <c r="H154" i="4"/>
  <c r="H151" i="4"/>
  <c r="H152" i="4"/>
  <c r="H153" i="4"/>
  <c r="H150" i="4"/>
  <c r="H149" i="4"/>
  <c r="H86" i="1"/>
  <c r="H115" i="4"/>
  <c r="H110" i="4"/>
  <c r="H111" i="4"/>
  <c r="H112" i="4"/>
  <c r="H113" i="4"/>
  <c r="H114" i="4"/>
  <c r="H109" i="4"/>
  <c r="H108" i="4"/>
  <c r="H107" i="4"/>
  <c r="H105" i="4"/>
  <c r="H104" i="4"/>
  <c r="H103" i="4"/>
  <c r="H102" i="4"/>
  <c r="H78" i="1"/>
  <c r="H72" i="1"/>
  <c r="H74" i="1" s="1"/>
  <c r="H68" i="1"/>
  <c r="H69" i="1" s="1"/>
  <c r="H63" i="1"/>
  <c r="H45" i="1"/>
  <c r="H43" i="1"/>
  <c r="H31" i="1"/>
  <c r="H26" i="1"/>
  <c r="G27" i="1" s="1"/>
  <c r="H96" i="4"/>
  <c r="H94" i="4"/>
  <c r="H92" i="4"/>
  <c r="H90" i="4"/>
  <c r="H88" i="4"/>
  <c r="G280" i="1" l="1"/>
  <c r="G220" i="1"/>
  <c r="G65" i="1"/>
  <c r="G140" i="1"/>
  <c r="G311" i="1"/>
  <c r="G334" i="1"/>
  <c r="G102" i="1"/>
  <c r="G124" i="1"/>
  <c r="G81" i="1"/>
  <c r="G149" i="1"/>
  <c r="G131" i="1"/>
  <c r="G159" i="1"/>
  <c r="G194" i="1"/>
  <c r="G92" i="1"/>
  <c r="G180" i="1"/>
  <c r="G159" i="4"/>
  <c r="H116" i="4"/>
  <c r="G39" i="1"/>
  <c r="H86" i="4"/>
  <c r="H85" i="4"/>
  <c r="G150" i="1" l="1"/>
  <c r="G93" i="1"/>
  <c r="G248" i="1"/>
  <c r="G82" i="1"/>
  <c r="H97" i="4"/>
  <c r="H222" i="4" l="1"/>
  <c r="H220" i="4"/>
  <c r="H219" i="4"/>
  <c r="H218" i="4"/>
  <c r="H223" i="4" l="1"/>
  <c r="H143" i="4"/>
  <c r="H142" i="4"/>
  <c r="H141" i="4"/>
  <c r="H140" i="4"/>
  <c r="H139" i="4"/>
  <c r="H137" i="4"/>
  <c r="H136" i="4"/>
  <c r="H133" i="4"/>
  <c r="H132" i="4"/>
  <c r="H131" i="4"/>
  <c r="H130" i="4"/>
  <c r="H129" i="4"/>
  <c r="H127" i="4"/>
  <c r="H126" i="4"/>
  <c r="H125" i="4"/>
  <c r="H124" i="4"/>
  <c r="H122" i="4"/>
  <c r="H121" i="4"/>
  <c r="H191" i="4"/>
  <c r="H190" i="4"/>
  <c r="H189" i="4"/>
  <c r="H188" i="4"/>
  <c r="H187" i="4"/>
  <c r="H186" i="4"/>
  <c r="H185" i="4"/>
  <c r="H192" i="4" l="1"/>
  <c r="H144" i="4"/>
  <c r="H199" i="4" l="1"/>
  <c r="H198" i="4"/>
  <c r="H197" i="4"/>
  <c r="H178" i="4"/>
  <c r="H177" i="4"/>
  <c r="H176" i="4"/>
  <c r="H175" i="4"/>
  <c r="H180" i="4" l="1"/>
  <c r="H200" i="4"/>
  <c r="H163" i="1"/>
  <c r="H164" i="1"/>
  <c r="H79" i="4"/>
  <c r="H78" i="4"/>
  <c r="H77" i="4"/>
  <c r="H76" i="4"/>
  <c r="H75" i="4"/>
  <c r="H74" i="4"/>
  <c r="H73" i="4"/>
  <c r="H68" i="4"/>
  <c r="H67" i="4"/>
  <c r="H66" i="4"/>
  <c r="H65" i="4"/>
  <c r="H64" i="4"/>
  <c r="H63" i="4"/>
  <c r="H62" i="4"/>
  <c r="H61" i="4"/>
  <c r="H60" i="4"/>
  <c r="H59" i="4"/>
  <c r="H58" i="4"/>
  <c r="H57" i="4"/>
  <c r="H52" i="4"/>
  <c r="H51" i="4"/>
  <c r="H50" i="4"/>
  <c r="H49" i="4"/>
  <c r="H48" i="4"/>
  <c r="H47" i="4"/>
  <c r="H46" i="4"/>
  <c r="H45" i="4"/>
  <c r="H44" i="4"/>
  <c r="H43" i="4"/>
  <c r="H42" i="4"/>
  <c r="H41" i="4"/>
  <c r="H40" i="4"/>
  <c r="H39" i="4"/>
  <c r="H38" i="4"/>
  <c r="H37" i="4"/>
  <c r="H36" i="4"/>
  <c r="H35" i="4"/>
  <c r="H34" i="4"/>
  <c r="H33" i="4"/>
  <c r="G166" i="1" l="1"/>
  <c r="G181" i="1" s="1"/>
  <c r="H80" i="4"/>
  <c r="H53" i="4"/>
  <c r="H69" i="4"/>
  <c r="H234" i="4" l="1"/>
  <c r="H235" i="4"/>
  <c r="H257" i="4" l="1"/>
  <c r="H258" i="4"/>
  <c r="H259" i="4"/>
  <c r="H260" i="4"/>
  <c r="H261" i="4"/>
  <c r="H262" i="4"/>
  <c r="H263" i="4"/>
  <c r="H264" i="4"/>
  <c r="H256" i="4"/>
  <c r="H255" i="4"/>
  <c r="H254" i="4"/>
  <c r="H247" i="4"/>
  <c r="H248" i="4"/>
  <c r="H249" i="4"/>
  <c r="H250" i="4"/>
  <c r="H251" i="4"/>
  <c r="H252" i="4"/>
  <c r="H253" i="4"/>
  <c r="H246" i="4"/>
  <c r="H245" i="4"/>
  <c r="H244" i="4"/>
  <c r="H243" i="4"/>
  <c r="H242" i="4"/>
  <c r="H241" i="4"/>
  <c r="H265" i="4" l="1"/>
  <c r="H17" i="4" l="1"/>
  <c r="H22" i="4" l="1"/>
  <c r="H21" i="4"/>
  <c r="H20" i="4"/>
  <c r="H19" i="4"/>
  <c r="H18" i="4"/>
  <c r="H23" i="4" l="1"/>
  <c r="H233" i="4" l="1"/>
  <c r="H231" i="4"/>
  <c r="H232" i="4"/>
  <c r="H230" i="4"/>
  <c r="H229" i="4"/>
  <c r="H228" i="4"/>
  <c r="H236" i="4" l="1"/>
  <c r="H28" i="4" l="1"/>
  <c r="H27" i="4"/>
  <c r="H12" i="1"/>
  <c r="G22" i="1" l="1"/>
  <c r="H29" i="4"/>
  <c r="G336" i="1" l="1"/>
  <c r="G337" i="1" l="1"/>
  <c r="G338" i="1" s="1"/>
  <c r="C9" i="1" s="1"/>
</calcChain>
</file>

<file path=xl/sharedStrings.xml><?xml version="1.0" encoding="utf-8"?>
<sst xmlns="http://schemas.openxmlformats.org/spreadsheetml/2006/main" count="2107" uniqueCount="801">
  <si>
    <t>PLANILHA ORÇAMENTÁRIA ESTIMATIVA</t>
  </si>
  <si>
    <t>Administração Regional de São Sebastião - RA XIV</t>
  </si>
  <si>
    <t>ITEM</t>
  </si>
  <si>
    <t>COD</t>
  </si>
  <si>
    <t>DESCRIÇÃO DOS SERVIÇOS</t>
  </si>
  <si>
    <t>UNIDADE</t>
  </si>
  <si>
    <t>QUANTIDADE</t>
  </si>
  <si>
    <t>1.0</t>
  </si>
  <si>
    <t>SERVIÇOS PRELIMINARES/ADMINISTRACAO LOCAL</t>
  </si>
  <si>
    <t>1.1</t>
  </si>
  <si>
    <t>SINAPI</t>
  </si>
  <si>
    <t>1.2</t>
  </si>
  <si>
    <t>1.3</t>
  </si>
  <si>
    <t>1.5</t>
  </si>
  <si>
    <t>1.7</t>
  </si>
  <si>
    <t>2.0</t>
  </si>
  <si>
    <t>2.1</t>
  </si>
  <si>
    <t>2.2</t>
  </si>
  <si>
    <t>2.3</t>
  </si>
  <si>
    <t>1.8</t>
  </si>
  <si>
    <t>3.0</t>
  </si>
  <si>
    <t>SUBTOTAL</t>
  </si>
  <si>
    <t>1.4</t>
  </si>
  <si>
    <t>1.6</t>
  </si>
  <si>
    <t>ISOLAMENTO DE OBRA COM TELA PLASTICA COM MALHA DE 5MM E ESTRUTURA DE MADEIRA PONTALETEADA</t>
  </si>
  <si>
    <t>1.9</t>
  </si>
  <si>
    <t>3.1</t>
  </si>
  <si>
    <t>CAU/CREA</t>
  </si>
  <si>
    <t>ART/RRT</t>
  </si>
  <si>
    <t>1.10</t>
  </si>
  <si>
    <t>LIXEIRA DUPLA, COM CAPACIDADE VOLUMETRICA DE 60L*, FABRICADA EM TUBO DE ACO CARBONO, CESTOS EM CHAPA DE ACO E PINTURA NO PROCESSO ELETROSTATICO - PARA ACADEMIA AO AR LIVRE / ACADEMIA DA TERCEIRA IDADE - ATI</t>
  </si>
  <si>
    <t>SIMULADOR DE CAMINHADA TRIPLO, EM TUBO DE ACO CARBONO, PINTURA NO PROCESSO ELETROSTATICO - EQUIPAMENTO DE GINASTICA PARA ACADEMIA AO AR LIVRE / ACADEMIA DA TERCEIRA IDADE - ATI</t>
  </si>
  <si>
    <t>PRESSAO DE PERNAS TRIPLO, EM TUBO DE ACO CARBONO, PINTURA NO PROCESSO ELETROSTATICO - EQUIPAMENTO DE GINASTICA PARA ACADEMIA AO AR LIVRE / ACADEMIA DA TERCEIRA IDADE - ATI</t>
  </si>
  <si>
    <t>ESQUI TRIPLO, EM TUBO DE ACO CARBONO, PINTURA NO PROCESSO ELETROSTATICO - EQUIPAMENTO DE GINASTICA PARA ACADEMIA AO AR LIVRE / ACADEMIA DA TERCEIRA IDADE - ATI</t>
  </si>
  <si>
    <t>ROTACAO DIAGONAL DUPLA, APARELHO TRIPLO, EM TUBO DE ACO CARBONO, PINTURA NO PROCESSO ELETROSTATICO - EQUIPAMENTO DE GINASTICA PARA ACADEMIA AO AR LIVRE / ACADEMIA DA TERCEIRA IDADE - ATI</t>
  </si>
  <si>
    <t>4.0</t>
  </si>
  <si>
    <t>4.1</t>
  </si>
  <si>
    <t>4.2</t>
  </si>
  <si>
    <t>4.3</t>
  </si>
  <si>
    <t>5.1</t>
  </si>
  <si>
    <t>TOTAL</t>
  </si>
  <si>
    <t>4.5</t>
  </si>
  <si>
    <t>5.0</t>
  </si>
  <si>
    <t>PLACA ORIENTATIVA SOBRE EXERCÍCIOS, 2,00M X 1,00M, EM TUBO DE ACO CARBONO, PINTURA NO PROCESSO ELETROSTATICO - PARA ACADEMIA AO AR LIVRE / ACADEMIA DA TERCEIRA IDADE - ATI</t>
  </si>
  <si>
    <t>6.0</t>
  </si>
  <si>
    <t>6.1</t>
  </si>
  <si>
    <t>PEDREIRO COM ENCARGOS COMPLEMENTARES</t>
  </si>
  <si>
    <t>SERVENTE COM ENCARGOS COMPLEMENTARES</t>
  </si>
  <si>
    <t>MARTELETE OU ROMPEDOR PNEUMÁTICO MANUAL, 28 KG, COM SILENCIADOR -  DIUR CHPNO. AF_07/2016</t>
  </si>
  <si>
    <t>SERRALHEIRO COM ENCARGOS COMPLEMENTARES</t>
  </si>
  <si>
    <t>AREIA FINA - POSTO JAZIDA/FORNECEDOR (RETIRADO NA JAZIDA, SEM TRANSPORTE)</t>
  </si>
  <si>
    <t>PAR DE TABELAS DE BASQUETE EM COMPENSADO NAVAL DE *1,80 X 1,20* M, COM ARO DE METAL E REDE (SEM SUPORTE DE FIXACAO)</t>
  </si>
  <si>
    <t>7.0</t>
  </si>
  <si>
    <t>DESCRIÇÃO</t>
  </si>
  <si>
    <t>VALOR UNITÁRIO</t>
  </si>
  <si>
    <t>VALOR                           TOTAL</t>
  </si>
  <si>
    <t>FONTE</t>
  </si>
  <si>
    <t>CÓDIGO</t>
  </si>
  <si>
    <t xml:space="preserve">ENCARREGADO GERAL DE OBRAS COM ENCARGOS COMPLEMENTARES </t>
  </si>
  <si>
    <t>RAMPA DE ACESSIBILIDADE</t>
  </si>
  <si>
    <t>PISO PODOTATIL DE CONCRETO - DIRECIONAL E ALERTA, *40 X 40 X 25*CM</t>
  </si>
  <si>
    <t>ESCAVAÇÃO MANUAL DE VALA COM PROFUNDIDADE MENOR OU IGUAL A 1,30M. AF_03/2016</t>
  </si>
  <si>
    <t>CONCRETAGEM DE LAJES EM EDIFICAÇÕES UNIFAMILIARES FEITAS COM SISTEMA DE FÔRMAS MANUSEÁVEIS, COM CONCRETO USINADO BOMBEAVEL FCK 20 MPA - LANÇAMENTO, ADENSAMENTO E ACABAMENTO. AF_06/2015</t>
  </si>
  <si>
    <t>3.2</t>
  </si>
  <si>
    <t>CONJUNTO PARA FUTSAL COM TRAVES OFICIAIS DE 3,00 X 2,00 M EM TUBO DE ACO GALVANIZADO 3" COM REQUADRO EM TUBO DE 1", PINTURA EM PRIMER COM TINTA ESMALTE SINTETICO E REDES DE POLIETILENO FIO 4 MM</t>
  </si>
  <si>
    <t>SUPORTE DE FIXAÇÃO DE TABELAS DE BASQUETE</t>
  </si>
  <si>
    <t>ELETRODO REVESTIDO AWS - E-6010, DIAMETRO IGUAL A 4,00 MM</t>
  </si>
  <si>
    <t>DISCO DE CORTE PARA METAL COM DUAS TELAS 12 X 1/8 X 3/4 " (300 X 3,2 X 19,05 MM)</t>
  </si>
  <si>
    <t>PAR DE SUPORTE DE FIXAÇÃO DE TABELAS DE BASQUETE</t>
  </si>
  <si>
    <t>kg</t>
  </si>
  <si>
    <t>REFORMA DE PRAÇA PÚBLICA - BELA VISTA - BAIRRO BELAVISTA/CAPÃO CUMPRIDO</t>
  </si>
  <si>
    <t>AJUDANTE DE CARPINTEIRO COM ENCARGOS COMPLEMENTARES</t>
  </si>
  <si>
    <t>2.4</t>
  </si>
  <si>
    <t>2.5</t>
  </si>
  <si>
    <t>2.6</t>
  </si>
  <si>
    <t>2.7</t>
  </si>
  <si>
    <t>EXECUÇÃO DE PASSEIO EM PISO INTERTRAVADO, COM BLOCO RETANGULAR COR NATURAL DE 20 X 10 CM, ESPESSURA 6 CM. AF_12/2015</t>
  </si>
  <si>
    <t>PLANTIO DE GRAMA EM PLACAS. AF_05/2018</t>
  </si>
  <si>
    <t>CORRIMÃO SIMPLES, DIÂMETRO EXTERNO = 1 1/2", EM AÇO GALVANIZADO. AF_04/2019_P</t>
  </si>
  <si>
    <t>ENGENHEIRO CIVIL DE OBRA JUNIOR COM ENCARGOS COMPLEMENTARES</t>
  </si>
  <si>
    <t>UNIDADE:</t>
  </si>
  <si>
    <t>METRO QUADRADO</t>
  </si>
  <si>
    <t>PREGO DE ACO POLIDO COM CABECA 18 X 27 (2 1/2 X 10)</t>
  </si>
  <si>
    <t>CARPINTEIRO DE FORMAS COM ENCARGOS COMPLEMENTARES</t>
  </si>
  <si>
    <t>OBRA</t>
  </si>
  <si>
    <t>ENDEREÇO</t>
  </si>
  <si>
    <t>ÁREA (m²)</t>
  </si>
  <si>
    <t>CONTRATANTE</t>
  </si>
  <si>
    <t>RESP. TÉCNICO</t>
  </si>
  <si>
    <t>VALOR TOTAL DA OBRA</t>
  </si>
  <si>
    <t>un</t>
  </si>
  <si>
    <t>h</t>
  </si>
  <si>
    <t>mês</t>
  </si>
  <si>
    <t>m²</t>
  </si>
  <si>
    <t>m³</t>
  </si>
  <si>
    <t>1.6.1</t>
  </si>
  <si>
    <t>1.6.2</t>
  </si>
  <si>
    <t>1.6.3</t>
  </si>
  <si>
    <t>1.6.4</t>
  </si>
  <si>
    <t>1.6.5</t>
  </si>
  <si>
    <t>1.6.6</t>
  </si>
  <si>
    <t>m</t>
  </si>
  <si>
    <t>1.7.1</t>
  </si>
  <si>
    <t>1.7.2</t>
  </si>
  <si>
    <t>CONCRETAGEM DE PILARES, FCK = 25 MPA, COM USO DE BALDES EM EDIFICAÇÃO COM SEÇÃO MÉDIA DE PILARES MENOR OU IGUAL A 0,25 M² - LANÇAMENTO, ADE NSAMENTO E ACABAMENTO. AF_12/2015</t>
  </si>
  <si>
    <t>ACO CA-50, 10,0 MM, VERGALHAO</t>
  </si>
  <si>
    <t>EXECUÇÃO DE PASSEIO (CALÇADA) OU PISO DE CONCRETO COM CONCRETO MOLDADO IN LOCO, USINADO, ACABAMENTO CONVENCIONAL, NÃO ARMADO. AF_07/2016</t>
  </si>
  <si>
    <t>LIXAMENTO MANUAL EM SUPERFÍCIES METÁLICAS EM OBRA. AF_01/2020</t>
  </si>
  <si>
    <t>LOCACAO DE ANDAIME METALICO TUBULAR DE ENCAIXE, TIPO DE TORRE, COM LARGURA DE 1 ATE 1,5 M E ALTURA DE *1,00* M (INCLUSO SAPATAS FIXAS OU RODIZIOS)</t>
  </si>
  <si>
    <t>PINTURA COM TINTA ALQUÍDICA DE FUNDO E ACABAMENTO (ESMALTE SINTÉTICO GRAFITE) PULVERIZADA SOBRE SUPERFÍCIES METÁLICAS (EXCETO PERFIL) EXECUTADO EM OBRA (POR DEMÃO). AF_01/2020</t>
  </si>
  <si>
    <t>QUADRO DE DISTRIBUICAO COM BARRAMENTO TRIFASICO, DE EMBUTIR, EM CHAPA DE ACO GALVANIZADO, PARA 12 DISJUNTORES DIN, 100 A</t>
  </si>
  <si>
    <t>DISJUNTOR TIPO NEMA, MONOPOLAR 10 ATE 30A, TENSAO MAXIMA DE 240 V</t>
  </si>
  <si>
    <t>DISJUNTOR TIPO NEMA, TRIPOLAR 10 ATE 50A, TENSAO MAXIMA DE 415 V</t>
  </si>
  <si>
    <t>DISPOSITIVO DR, 2 POLOS, SENSIBILIDADE DE 30 MA, CORRENTE DE 25 A, TIPO AC</t>
  </si>
  <si>
    <t>DISPOSITIVO DPS CLASSE II, 1 POLO, TENSAO MAXIMA DE 275 V, CORRENTE MAXIMA DE *90*</t>
  </si>
  <si>
    <t>ELETRODUTO/CONDULETE DE PVC RIGIDO, LISO, COR CINZA, DE 1/2", PARA INSTALACOES APARENTES (NBR 5410)</t>
  </si>
  <si>
    <t>CONDULETE DE ALUMINIO TIPO B, PARA ELETRODUTO ROSCAVEL DE 3/4", COM TAMPA CEGA</t>
  </si>
  <si>
    <t>CONDULETE DE ALUMINIO TIPO X, PARA ELETRODUTO ROSCAVEL DE 3/4", COM TAMPA CEGA</t>
  </si>
  <si>
    <t>ABRACADEIRA EM ACO PARA AMARRACAO DE ELETRODUTOS, TIPO D, COM 1 1/4" E PARAFUSO DE FIXACAO</t>
  </si>
  <si>
    <t>ABRACADEIRA EM ACO PARA AMARRACAO DE ELETRODUTOS, TIPO D, COM 1" E PARAFUSO DE FIXACAO</t>
  </si>
  <si>
    <t>ABRACADEIRA EM ACO PARA AMARRACAO DE ELETRODUTOS, TIPO U SIMPLES, COM 1 1/4"</t>
  </si>
  <si>
    <t>BUCHA EM ALUMINIO, COM ROSCA, DE 3/4", PARA ELETRODUTO</t>
  </si>
  <si>
    <t>ARRUELA EM ALUMINIO, COM ROSCA, DE 3/4", PARA ELETRODUTO</t>
  </si>
  <si>
    <t>BUCHA EM ALUMINIO, COM ROSCA, DE 1", PARA ELETRODUTO</t>
  </si>
  <si>
    <t>ARRUELA EM ALUMINIO, COM ROSCA, DE 1", PARA ELETRODUTO</t>
  </si>
  <si>
    <t>LUVA DE FERRO GALVANIZADO, COM ROSCA BSP, DE 3/4"</t>
  </si>
  <si>
    <t>LUVA DE FERRO GALVANIZADO, COM ROSCA BSP, DE 1"</t>
  </si>
  <si>
    <t>AUXILIAR DE ELETRICISTA COM ENCARGOS COMPLEMENTARES</t>
  </si>
  <si>
    <t>ELETRICISTA COM ENCARGOS COMPLEMENTARES</t>
  </si>
  <si>
    <t>LUMINARIA LED REFLETOR RETANGULAR BIVOLT, LUZ BRANCA, 50 W</t>
  </si>
  <si>
    <t>ALONGADOR COM TRES ALTURAS,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</si>
  <si>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</si>
  <si>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RECUPERAÇÃO DE KIT MALHAÇÃO EXISTENTE</t>
  </si>
  <si>
    <t>TRANSPORTE COM CAMINHÃO BASCULANTE DE 6 M³, EM VIA URBANA PAVIMENTADA, ADICIONAL PARA DMT EXCEDENTE A 30 KM (UNIDADE: M3XKM). AF_07/2020</t>
  </si>
  <si>
    <t>AJUDANTE DE PEDREIRO COM ENCARGOS COMPLEMENTARES</t>
  </si>
  <si>
    <t>FABRICAÇÃO DE FÔRMA PARA PILARES E ESTRUTURAS SIMILARES, EM CHAPA DE MADEIRA COMPENSADA RESINADA, E = 17 MM. AF_09/2020</t>
  </si>
  <si>
    <t>MASSA ÚNICA, PARA RECEBIMENTO DE PINTURA, EM ARGAMASSA TRAÇO 1:2:8, PREPARO MECÂNICO COM BETONEIRA 400L, APLICADA MANUALMENTE EM FACES INTERNAS DE PAREDES, ESPESSURA DE 20MM, COM EXECUÇÃO DE TALISCAS. AF_06/2014</t>
  </si>
  <si>
    <t>PONTALETE *7,5 X 7,5* CM EM PINUS, MISTA OU EQUIVALENTE DA REGIAO - BRUTA</t>
  </si>
  <si>
    <t>SARRAFO *2,5 X 10* CM EM PINUS, MISTA OU EQUIVALENTE DA REGIAO - BRUTA</t>
  </si>
  <si>
    <t>PERFIL "U" ENRIJECIDO DE ACO GALVANIZADO, DOBRADO, 150 X 60 X 20 MM, E = 3,00 MM OU 200 X 75 X 25 MM, E = 3,75 MM</t>
  </si>
  <si>
    <t>ELETRODUTO/CONDULETE DE PVC RIGIDO, LISO, COR CINZA, DE 3/4", PARA INSTALACOES APARENTES (NBR 5410)</t>
  </si>
  <si>
    <t>BDI 23,15%</t>
  </si>
  <si>
    <t>ENTRADA PROVISORIA DE ENERGIA</t>
  </si>
  <si>
    <t>ENTRADA PROVISORIA DE ÁGUA</t>
  </si>
  <si>
    <t>PRONTO PROVISORIO DE ESGOTO</t>
  </si>
  <si>
    <t>ITEM COMPOSIÇÃO</t>
  </si>
  <si>
    <t xml:space="preserve">ITEM </t>
  </si>
  <si>
    <t xml:space="preserve">FONTE </t>
  </si>
  <si>
    <t>VALORES</t>
  </si>
  <si>
    <t>00000406</t>
  </si>
  <si>
    <t>FITA ACO INOX PARA CINTAR POSTE, L = 19 MM, E = 0,5 MM (ROLO DE 30M)</t>
  </si>
  <si>
    <t>00000420</t>
  </si>
  <si>
    <t>CINTA CIRCULAR EM ACO GALVANIZADO DE 150 MM DE DIAMETRO PARA FIXACAO DE CAIXA MEDICAO, INCLUI PARAFUSOS E PORCAS</t>
  </si>
  <si>
    <t>00000857</t>
  </si>
  <si>
    <t>CABO DE COBRE NU 16 MM2 MEIO-DURO</t>
  </si>
  <si>
    <t>00000937</t>
  </si>
  <si>
    <t>FIO DE COBRE, SOLIDO, CLASSE 1, ISOLACAO EM PVC/A, ANTICHAMA BWF-B, 450/750V, SECAO NOMINAL 10 MM2</t>
  </si>
  <si>
    <t>00001062</t>
  </si>
  <si>
    <t>CAIXA INTERNA/EXTERNA DE MEDICAO PARA 1 MEDIDOR TRIFASICO, COM VISOR, EM CHAPA DE ACO 18 USG (PADRAO DA CONCESSIONARIA LOCAL)</t>
  </si>
  <si>
    <t>00001096</t>
  </si>
  <si>
    <t>ARMACAO VERTICAL COM HASTE E CONTRA-PINO, EM CHAPA DE ACO GALVANIZADO 3/16", COM 4 ESTRIBOS E 4 ISOLADORES</t>
  </si>
  <si>
    <t>00001539</t>
  </si>
  <si>
    <t>CONECTOR METALICO TIPO PARAFUSO FENDIDO (SPLIT BOLT), PARA CABOS ATE 16 MM2</t>
  </si>
  <si>
    <t>00001892</t>
  </si>
  <si>
    <t>LUVA EM PVC RIGIDO ROSCAVEL, DE 1", PARA ELETRODUTO</t>
  </si>
  <si>
    <t>00002392</t>
  </si>
  <si>
    <t>00002685</t>
  </si>
  <si>
    <t>ELETRODUTO DE PVC RIGIDO ROSCAVEL DE 1 ", SEM LUVA</t>
  </si>
  <si>
    <t>00005059</t>
  </si>
  <si>
    <t>POSTE DE CONCRETO CIRCULAR, 400 KG, H = 9 M (NBR 8451)</t>
  </si>
  <si>
    <t>100578</t>
  </si>
  <si>
    <t>ASSENTAMENTO DE POSTE DE CONCRETO COM COMPRIMENTO NOMINAL DE 9 M, CARGA NOMINAL MENOR OU IGUAL A 1000 DAN, ENGASTAMENTO SIMPLES COM 1,5 M DE SOLO (NÃO INCLUI FORNECIMENTO). AF_11/2019</t>
  </si>
  <si>
    <t>00003379</t>
  </si>
  <si>
    <t>HASTE DE ATERRAMENTO EM ACO COM 3,00 M DE COMPRIMENTO E DN = 5/8", REVESTIDA COM BAIXA CAMADA DE COBRE, SEM CONECTOR</t>
  </si>
  <si>
    <t>00004346</t>
  </si>
  <si>
    <t>PARAFUSO DE FERRO POLIDO, SEXTAVADO, COM ROSCA PARCIAL, DIAMETRO 5/8", COMPRIMENTO 6", COM PORCA E ARRUELA DE PRESSAO MEDIA</t>
  </si>
  <si>
    <t>00011267</t>
  </si>
  <si>
    <t>ARRUELA LISA, REDONDA, DE LATAO POLIDO, DIAMETRO NOMINAL 5/8", DIAMETRO EXTERNO 34 MM, DIAMETRO DO FURO = 17 MM, ESPESSURA = *2,5* MM</t>
  </si>
  <si>
    <t>00012034</t>
  </si>
  <si>
    <t>CURVA 180 GRAUS, DE PVC RIGIDO ROSCAVEL, DE 3/4", PARA ELETRODUTO</t>
  </si>
  <si>
    <t>00039176</t>
  </si>
  <si>
    <t>00039210</t>
  </si>
  <si>
    <t>88264</t>
  </si>
  <si>
    <t>88316</t>
  </si>
  <si>
    <t xml:space="preserve">ENTRADA PROVISÓRIA DE PONTO DE ÁGUA </t>
  </si>
  <si>
    <t>88267</t>
  </si>
  <si>
    <t xml:space="preserve">ENCANADOR OU BOMBEIRO HIDRÁULICO COM ENCARGOS COMPLEMENTARES </t>
  </si>
  <si>
    <t xml:space="preserve">AUXILIAR DE ENCANADOR OU BOMBEIRO HIDRÁULICO COM ENCARGOS COMPLEMENTARES </t>
  </si>
  <si>
    <t>00001419</t>
  </si>
  <si>
    <t xml:space="preserve">COLAR TOMADA PVC, COM TRAVAS, SAIDA COM ROSCA DE 50MM X 1/2" OU 50MM X 3/4" PARA LIGAÇÃO PREDIAL DE ÁGUA </t>
  </si>
  <si>
    <t>00003148</t>
  </si>
  <si>
    <t>FITA VEDA ROSCA EM ROLOS DE 18 MMX50 M (L x C)</t>
  </si>
  <si>
    <t>00003907</t>
  </si>
  <si>
    <t>LUVA DE REDUCAO ROSCAVEL PVC 1"X3/4", PARA AGUA FRIA PREDIAL</t>
  </si>
  <si>
    <t>00006029</t>
  </si>
  <si>
    <t>REGISTRO DE ESFERA PVC, COM CABECA QUADRADA, COM ROSCA EXTERNA, 1/2''</t>
  </si>
  <si>
    <t>00000122</t>
  </si>
  <si>
    <t>ADESIVO PLASTICO PARA PVC, FRASCO COM 850 GR</t>
  </si>
  <si>
    <t>00003729</t>
  </si>
  <si>
    <t>KIT CAVALETE, PVC, COM REGISTRO, PARA HIDROMETRO, BITOLAS 1/2" OU 3/4" - COMPLETO</t>
  </si>
  <si>
    <t>00020083</t>
  </si>
  <si>
    <t>SOLUCAO LIMPADORA PARA PVC, FRACO COM 1000 CM3</t>
  </si>
  <si>
    <t>00012773</t>
  </si>
  <si>
    <t>00009868</t>
  </si>
  <si>
    <t>TUBO PVC, SOLDAVEL DN 25MM, AGUA FRIA (NBR-5648)</t>
  </si>
  <si>
    <t>ENTRADA PROVISÓRIA DE PONTO DE ESGOTO</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</si>
  <si>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</si>
  <si>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</si>
  <si>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90694</t>
  </si>
  <si>
    <t>88248</t>
  </si>
  <si>
    <t>93358</t>
  </si>
  <si>
    <t>ESCAVAÇÃO MANUAL DE VALA COM PROFUNDIDADE MENOR OU IGUAL A 1,30 M. AF_03/2016  ( FUNDAÇÃO )</t>
  </si>
  <si>
    <t>92267</t>
  </si>
  <si>
    <t>FABRICAÇÃO DE FÔRMA PARA LAJES, EM CHAPA DE MADEIRA COMPENSADA RESINADA, E = 17 MM. AF_09/2020</t>
  </si>
  <si>
    <t>96555</t>
  </si>
  <si>
    <t>CONCRETAGEM DE BLOCOS DE COROAMENTO E VIGAS BALDRAME, FCK 30 MPA, COM USO DE JERICA LANÇAMENTO, ADENSAMENTO E ACABAMENTO. AF_06/2017</t>
  </si>
  <si>
    <t>92793</t>
  </si>
  <si>
    <t>CORTE E DOBRA DE AÇO CA-50, DIÂMETRO DE 8,0 MM, UTILIZADO EM ESTRUTURA DIVERSAS, EXCETO LAJES. AF_12/2015</t>
  </si>
  <si>
    <t>Kg</t>
  </si>
  <si>
    <t>00002692</t>
  </si>
  <si>
    <t>l</t>
  </si>
  <si>
    <t>88309</t>
  </si>
  <si>
    <t>1</t>
  </si>
  <si>
    <t>BASES/BLOCO PARA FIXAÇÃO DE PEC's</t>
  </si>
  <si>
    <t xml:space="preserve"> ALONGADOR-ROTAÇÃO VERTICAL-ROTAÇÃO DIAGONAL-PRESSÃO DE PERNAS- SURF DUPLO</t>
  </si>
  <si>
    <t>ESCAVAÇÃO MANUAL DE VALA COM PROFUNDIDADE MENOR OU IGUAL A 1,30 M. AF_</t>
  </si>
  <si>
    <t>CUMBADOR PARA EQUIPAMENTO</t>
  </si>
  <si>
    <t>BASES PARA FIXAÇÃO DE PEC's</t>
  </si>
  <si>
    <t>CHUMBADOR PARA EQUIPAMENTO</t>
  </si>
  <si>
    <t>PARAFUSO ZINCADO, SEXTAVADO, COM ROSCA INTEIRA, DIAMETRO 5/8", COMPRIMENTO 3", COM PORCA E ARRUELA DE PRESSAO MEDIA</t>
  </si>
  <si>
    <t>ACO CA-50, 12,5 MM OU 16,0 MM, VERGALHAO</t>
  </si>
  <si>
    <t>CHAPA DE ACO GROSSA, ASTM A36, E = 1/4 " (6,35 MM) 49,79 KG/M2</t>
  </si>
  <si>
    <t xml:space="preserve">m </t>
  </si>
  <si>
    <t>ELETRODO REVESTIDO AWS - E6013, DIAMETRO IGUAL A 2,50 MM</t>
  </si>
  <si>
    <t>FIXAÇÃO DE PEC'S</t>
  </si>
  <si>
    <t xml:space="preserve"> ESQUI TRIPLO-SIMULADOR DE CAMINHADA-SEMULADOR DE CAVALGADA</t>
  </si>
  <si>
    <t>PARAFUSO DE ACO TIPO CHUMBADOR PARABOLT, DIAMETRO 1/2", COMPRIMENTO 75 MM</t>
  </si>
  <si>
    <t xml:space="preserve">MESA MULTIUSO 4 BANCOS, COM DIMENSÕES IGUAIS A 0,8 M X 0,8 M, COM TAMPO EM CONCRETO PRÉ-MOLDADO COM 10 CM DE ESPESSURA E CANTOS ARREDONDADOS, INSTALADO A 83 CM DO PISO SOB BASE EM CONCRETO PRÉ-MOLDADO COM BITOLA OCTOGONAL Ø INSCRITO DE 20CM, CHUMBADO NO MÍNIMO 50CM NO PISO. DEVERÁ SER INSTALADO SOB O TAMPO DE CONCRETO DA MESA PEÇAS DE MÁRMORE ALTERNADAS EM PRETO E BRANCO, COM DIMENSÕES IGUAIS A 5X5X1,5CM, FIXADAS COM JUNTA SECA. (REFERÊNCIA M8)  </t>
  </si>
  <si>
    <t>BASE DE MESA/PREMOLDADA</t>
  </si>
  <si>
    <t>TAMPO DE MESA PREMOLDADA</t>
  </si>
  <si>
    <t>101092</t>
  </si>
  <si>
    <t>PISO EM GRANITO APLICADO EM CALÇADAS OU PISOS EXTERNOS. AF_05/2020</t>
  </si>
  <si>
    <t>BANCOS EM CONCRETO, COM DIMENSÕES IGUAIS A 35CM X 35CM X 47CM, COM ASSENTO EM CONCRETO PRÉ-MOLDADO COM 7 CM DE ALTURA, INSTALADO A 40 CM DO PISO SOB BASE DE CONCRETO PRÉ-MOLDADO Ø INSCRITO DE 15CM, CHUMBADO 30CM NO PISO, 4 UNIDADES</t>
  </si>
  <si>
    <t>BASE DO BANCO/PREMOLDADA</t>
  </si>
  <si>
    <t>ASSENTO DO BANCO/PREMOLDADA</t>
  </si>
  <si>
    <r>
      <t>m</t>
    </r>
    <r>
      <rPr>
        <vertAlign val="superscript"/>
        <sz val="12"/>
        <color theme="1"/>
        <rFont val="Arial"/>
        <family val="2"/>
      </rPr>
      <t>2</t>
    </r>
  </si>
  <si>
    <t>ALVENARIA DE VEDAÇÃO DE BLOCOS VAZADOS DE CONCRETO DE 9X19X39CM (ESPESSURA 9CM) DE PAREDES COM ÁREA LÍQUIDA MAIOR OU IGUAL A 6M² COM VÃOS E ARGAMASSA DE ASSENTAMENTO COM PREPARO EM BETONEIRA. AF_06/2014</t>
  </si>
  <si>
    <t>ACO CA-60, 4,2 MM, OU 5,0 MM, OU 6,0 MM, OU 7,0 MM, VERGALHAO</t>
  </si>
  <si>
    <t>GRAUTE CIMENTICIO PARA USO GERAL</t>
  </si>
  <si>
    <t>CABO FLEXIVEL PVC 750 V, 2 CONDUTORES DE 4,0 MM2</t>
  </si>
  <si>
    <t>POLIDORA DE PISO (POLITRIZ), PESO DE 100KG, DIÂMETRO 450 MM, MOTOR ELÉTRICO, POTÊNCIA 4 HP - CHP DIURNO. AF_09/2016</t>
  </si>
  <si>
    <t>chp</t>
  </si>
  <si>
    <t>RECUPERAÇÃO DE PISO DE QUADRA POLIESPORTIVA</t>
  </si>
  <si>
    <t>1.10.1</t>
  </si>
  <si>
    <t>1.10.2</t>
  </si>
  <si>
    <t xml:space="preserve">un </t>
  </si>
  <si>
    <t>ILUMINAÇÃO QUADRA DE ESPORTE</t>
  </si>
  <si>
    <t xml:space="preserve">m³ </t>
  </si>
  <si>
    <t>m³xkm</t>
  </si>
  <si>
    <t>BARRA DE FERRO CHATO, RETANGULAR, 25,4 MM X 4,76 MM (L X E), 1,73 KG/M</t>
  </si>
  <si>
    <t>TELA FACHADEIRA EM POLIETILENO, ROLO DE 3 X 100 M (L X C), COR BRANCA, SEM LOGOMARCA - PARA PROTECAO DE OBRAS</t>
  </si>
  <si>
    <t>TUBO DE PVC PARA REDE COLETORA DE ESGOTO DE PAREDE MACIÇA, DN 100 MM JUNTA ELÁSTICA - FORNECIMENTO E ASSENTAMENTO. AF_01/2021</t>
  </si>
  <si>
    <t>CONCRETO FCK = 20MPA, TRAÇO 1:2,7:3 (CIMENTO/ AREIA MÉDIA/ BRITA 1) PREPARO MECÂNICO COM BETONEIRA 400 L. AF_07/2016</t>
  </si>
  <si>
    <t>DESMOLDANTE PROTETOR PARA FORMAS DE MADEIRA, DE BASE OLEOSA EMULSIONADA EM AGUA</t>
  </si>
  <si>
    <t>RETIRADA DE ALAMBRADO E EQUIPAMENTOS EXISTENTES</t>
  </si>
  <si>
    <t>RETIRADA DE TELA ALAMBRADO E EQUIPAMENTOS EXISTENTES</t>
  </si>
  <si>
    <t>CABO FLEXIVEL PVC 750 V, 3 CONDUTORES DE 10,0 MM2</t>
  </si>
  <si>
    <t>INSTALAÇÃO DE PLACA DE OBRA</t>
  </si>
  <si>
    <t>m2</t>
  </si>
  <si>
    <t>PLACA DE OBRA (PARA CONSTRUCAO CIVIL) EM CHAPA GALVANIZADA *N. 22*, ADESIVADA, DE *2,0 X 1,125* M</t>
  </si>
  <si>
    <t>VIGA APARELHADA *6 X 12* CM, EM MACARANDUBA, ANGELIM OU EQUIVALENTE DA REGIAO</t>
  </si>
  <si>
    <t>CAIBRO NAO APARELHADO *5 X 6* CM, EM MACARANDUBA, ANGELIM OU EQUIVALENTE DA REGIAO - BRUTA</t>
  </si>
  <si>
    <t>PREGO DE ACO POLIDO COM CABECA 19 X 36 (3 1/4 X 9)</t>
  </si>
  <si>
    <t>PLACA DE OBRA (PARA CONSTRUCAO CIVIL) EM CHAPA GALVANIZADA *N. 22*, ADESIVADA, DE 3,0X4,0M (FORNECIMENTO E INSTALAÇÃO)</t>
  </si>
  <si>
    <t>MÃO DE OBRA / MATERIAIS / EQUIPAMENTOS</t>
  </si>
  <si>
    <t>DEMOLIÇÃO DE PEC (PONTO DE ENCONTRO COMUNITÁRIO, 269,70M2) E TRANSPORTE DE EQUIPAMENTOS</t>
  </si>
  <si>
    <t>Á R E A   D E   C O N V I V Ê N C I A   -   1</t>
  </si>
  <si>
    <t>UNIDADE:                     UNITÁRIO</t>
  </si>
  <si>
    <t>VALOR TOTAL</t>
  </si>
  <si>
    <t>ESCAVAÇÃO</t>
  </si>
  <si>
    <r>
      <t>m</t>
    </r>
    <r>
      <rPr>
        <vertAlign val="superscript"/>
        <sz val="12"/>
        <color theme="1"/>
        <rFont val="Arial"/>
        <family val="2"/>
      </rPr>
      <t>3</t>
    </r>
    <r>
      <rPr>
        <sz val="12"/>
        <color theme="1"/>
        <rFont val="Arial"/>
        <family val="2"/>
      </rPr>
      <t xml:space="preserve"> </t>
    </r>
  </si>
  <si>
    <t>PILAR METÁLICO PERFIL LAMINADO OU SOLDADO EM AÇO ESTRUTURAL, COM CONEXÕES SOLDADAS, INCLUSOS MÃO DE OBRA, TRANSPORTE E IÇAMENTO UTILIZANDO GUINDASTE - FORNECIMENTO E INSTALAÇÃO. AF_01/2020</t>
  </si>
  <si>
    <t>PILAR METÁLICO, PERFIL TIPO "U"    4"  (d=101,60mm, tw alma=6,27, aba Bf=41,83mm)</t>
  </si>
  <si>
    <t>VIGA METÁLICA EM PERFIL LAMINADO OU SOLDADO EM AÇO ESTRUTURAL, COM CONEXÕES SOLDADAS, INCLUSOS MÃO DE OBRA, TRANSPORTE E IÇAMENTO UTILIZANDO GUINDASTE - FORNECIMENTO E INSTALAÇÃO. AF_01/2020_P</t>
  </si>
  <si>
    <r>
      <t>m</t>
    </r>
    <r>
      <rPr>
        <vertAlign val="superscript"/>
        <sz val="12"/>
        <color theme="1"/>
        <rFont val="Arial"/>
        <family val="2"/>
      </rPr>
      <t>2</t>
    </r>
    <r>
      <rPr>
        <sz val="12"/>
        <color theme="1"/>
        <rFont val="Arial"/>
        <family val="2"/>
      </rPr>
      <t xml:space="preserve"> </t>
    </r>
  </si>
  <si>
    <t>PINTURA COM TINTA ESMALTE SINTÉTICO ACETINADO</t>
  </si>
  <si>
    <t>PINTURA COM TINTA ALQUÍDICA DE ACABAMENTO (ESMALTE SINTÉTICO ACETINADO ) APLICADA A ROLO OU PINCEL SOBRE SUPERFÍCIES METÁLICAS (EXCETO PERFIL)  EXECUTADO EM OBRA (POR DEMÃO). AF_01/2020</t>
  </si>
  <si>
    <t>PERGOLADO, MODULARES EXECUTADOS EM ESTRUTURA METÁLICA. AS PEÇAS METÁLICAS DEVERÃO RECEBER ACABAMENTO EM PRIMER EPÓXI ANTICORROSIVO SEGUIDO POR ACABAMENTO EM PINTURA COM TINTA ESMALTE SINTÉTICO ACETINADO (TODOS AS ABERTURAS DEVEM SER FECHADAS COM MATERIAL DE IGUAL ESPECIFICAÇÃO TÉCNICA)</t>
  </si>
  <si>
    <t>VIGA METÁLICA, PERFIL TIPO "U"    4"  (d=101,60mm, tw alma=6,27, aba Bf=41,83mm) - VIGAMENTO PRINCIPAL ("TERÇAS")</t>
  </si>
  <si>
    <t>VIGA METÁLICA, PERFIL TIPO "U"    3"  (d=76,20mm, tw alma=4,32, aba Bf=35,81mm) - VIGAMENTO SECUNDÁRIO ("RIPAMENTO")</t>
  </si>
  <si>
    <t>CHAPA DE AÇO PARA FECHAMENTO DE ABERTURA DOS TUBOS QUADRADOS (CHAPA DE ACO FINA A QUENTE BITOLA MSG 3/16 ", E = 4,75 MM                                (38,00 KG/M2)</t>
  </si>
  <si>
    <t>CHAPA DE ACO FINA A QUENTE BITOLA MSG 3/16 ", E = 4,75 MM (38,00 KG/M2)</t>
  </si>
  <si>
    <t xml:space="preserve">PERGOLADO, MODULARES EXECUTADOS EM ESTRUTURA METÁLICA. AS PEÇAS METÁLICAS, CONSIDERADO FECHAMENTO DE TODAS AS LATERIAIS E SOLDA EM OS PONTOS DE CONTATOS DOS PERFIS. DEVERÃO RECEBER ACABAMENTO EM PRIMER EPÓXI ANTICORROSIVO SEGUIDO POR ACABAMENTO EM PINTURA COM TINTA ESMALTE SINTÉTICO ACETINADO </t>
  </si>
  <si>
    <t>PERGOLADO (PILAR METÁLICO, PERFIL TIPO "U"    4"  (d=101,60mm, tw alma=6,27, aba Bf=41,83mm) - VIGA METÁLICA, PERFIL TIPO "U"    4"  (d=101,60mm, tw alma=6,27, aba Bf=41,83mm) - VIGAMENTO PRINCIPAL ("TERÇAS")   -   VIGA METÁLICA, PERFIL TIPO "U"    3"  (d=76,20mm, tw alma=4,32, aba Bf=35,81mm) - VIGAMENTO SECUNDÁRIO ("RIPAMENTO")</t>
  </si>
  <si>
    <t>CONSTRUÇÃO DE ARRIMO (MURETA PARA CONTENÇÃO LATERAL)</t>
  </si>
  <si>
    <t>MOVIMENTAÇÃO DE SOLO</t>
  </si>
  <si>
    <t>ESCAVAÇÃO HORIZONTAL, INCLUINDO CARGA E DESCARGA EM SOLO DE 1A CATEGORIA COM TRATOR DE ESTEIRAS (125HP/LÂMINA: 2,70M3). AF_07/2020</t>
  </si>
  <si>
    <t>m3</t>
  </si>
  <si>
    <r>
      <t>m</t>
    </r>
    <r>
      <rPr>
        <vertAlign val="superscript"/>
        <sz val="12"/>
        <color theme="1"/>
        <rFont val="Arial"/>
        <family val="2"/>
      </rPr>
      <t>3</t>
    </r>
  </si>
  <si>
    <t>TRANSPORTE COM CAMINHÃO BASCULANTE DE 6 M³, EM VIA URBANA PAVIMENTADA, DMT ATÉ 30 KM (UNIDADE: M3XKM). AF_07/2020</t>
  </si>
  <si>
    <t>m3XKM</t>
  </si>
  <si>
    <t>CARGA, MANOBRA E DESCARGA DE SOLOS E MATERIAIS GRANULARES EM CAMINHÃO BASCULANTE 18 M³ - CARGA COM PÁ CARREGADEIRA (CAÇAMBA DE 1,7 A 2,8 M³ / 128 HP) E DESCARGA LIVRE (UNIDADE: M3). AF_07/2020</t>
  </si>
  <si>
    <t>EXECUÇÃO E COMPACTAÇÃO DE ATERRO COM SOLO PREDOMINANTEMENTE ARGILOSO EXCLUSIVE SOLO, ESCAVAÇÃO, CARGA E TRANSPORTE. AF_11/2019</t>
  </si>
  <si>
    <t>CASCALHO DE CAVA</t>
  </si>
  <si>
    <t>ESCAVAÇÃO MECANIZADA PARA VIGA BALDRAME, SEM PREVISÃO DE FÔRMA, COM MINI-ESCAVADEIRA. AF_06/2017</t>
  </si>
  <si>
    <t>CORTE E DOBRA DE AÇO CA-50, DIÂMETRO DE 10,0 MM, UTILIZADO EM ESTRUTURAS DIVERSAS, EXCETO LAJES. AF_12/2015</t>
  </si>
  <si>
    <t>CORTE E DOBRA DE AÇO CA-60, DIÂMETRO DE 5,0 MM, UTILIZADO EM ESTRUTURAS DIVERSAS, EXCETO LAJES. AF_12/2015</t>
  </si>
  <si>
    <t>ESTACA BROCA DE CONCRETO, DIÂMETRO DE 25CM, ESCAVAÇÃO MANUAL COM TRADO CONCHA, COM ARMADURA DE ARRANQUE. AF_05/2020</t>
  </si>
  <si>
    <t>ESTACA BROCA (1 METRO DE PROFUNIDADE)</t>
  </si>
  <si>
    <t>VIGA BALDRAME (0,30 X 0,20M)</t>
  </si>
  <si>
    <t>PILARES (0,09 X ,025 X 1,10M) - ADOTADO NO ARRIMO</t>
  </si>
  <si>
    <t>CONCRETAGEM DE PILARES, FCK = 25 MPA, COM USO DE BALDES EM EDIFICAÇÃO COM SEÇÃO MÉDIA DE PILARES MENOR OU IGUAL A 0,25 M² - LANÇAMENTO, ADENSAMENTO E ACABAMENTO. AF_12/2015</t>
  </si>
  <si>
    <t>ALVENARIA (BLOCOS VAZADOS DE CONCRETO DE 9X19X39CM)</t>
  </si>
  <si>
    <t>CHAPISCO APLICADO EM ALVENARIA (SEM PRESENÇA DE VÃOS) E ESTRUTURAS DE CONCRETO DE FACHADA, COM ROLO PARA TEXTURA ACRÍLICA. ARGAMASSA INDUSTRIALIZADA COM PREPARO MANUAL. AF_06/2014</t>
  </si>
  <si>
    <t>CHAPISCO APARENTE E PINTURA</t>
  </si>
  <si>
    <t>APLICAÇÃO MANUAL DE PINTURA COM TINTA TEXTURIZADA ACRÍLICA EM PANOS CEGOS DE FACHADA (SEM PRESENÇA DE VÃOS) DE EDIFÍCIOS DE MÚLTIPLOS PAVIMENTOS, UMA COR. AF_06/2014</t>
  </si>
  <si>
    <t>MURO DE ARRIMO</t>
  </si>
  <si>
    <t>EXECUÇÃO DE PASSEIO EM PISO INTERTRAVADO, COM BLOCO RETANGULAR COR NATURAL DE 20 X 10 CM, ESPESSURA 6 CM.</t>
  </si>
  <si>
    <t>PISO INTERTRAVADO</t>
  </si>
  <si>
    <t>PISO PODOTÁTIL, DIRECIONAL OU ALERTA, ASSENTADO SOBRE ARGAMASSA. AF_05/2020</t>
  </si>
  <si>
    <t>PISO PODOTÁTIL</t>
  </si>
  <si>
    <t>ASSENTAMENTO DE GUIA (MEIO-FIO) EM TRECHO RETO, CONFECCIONADA EM CONCRETO PRÉ-FABRICADO, DIMENSÕES 100X15X13X20 CM (COMPRIMENTO X BASE INFERIOR X BASE SUPERIOR X ALTURA), PARA URBANIZAÇÃO INTERNA DE EMPREENDIMENTOS. AF_06/2016_P</t>
  </si>
  <si>
    <t xml:space="preserve"> PISO DIRECIONAL/ALERTA (COR NATURAL) E GUIA</t>
  </si>
  <si>
    <t>MOBILIÁRIOS</t>
  </si>
  <si>
    <t>Unid.</t>
  </si>
  <si>
    <t>BANCOS DE CONCRETO MOLDADO IN LOCO, EXECUTADO EM CONCRETO ARMADO COM FORMAS DE MADEIRA OU EQUIVALENTE QUE GARANTAM O ACABAMENTO LISO E POLIDO, NOS QUAIS DEVEM SER APLICADAS, PELO MENOS, DUAS DEMÃOS DE SELADOR PROPRIO PARA CONCRETO APARENTE (REF. 002).</t>
  </si>
  <si>
    <t>ESCAVAÇÃO/FUNDAÇÃO</t>
  </si>
  <si>
    <t>CORTE E DOBRA DE AÇO CA-50, DIÂMETRO DE 8,0 MM, UTILIZADO EM ESTRUTURA S DIVERSAS, EXCETO LAJES. AF_12/2015</t>
  </si>
  <si>
    <t>CORTE E DOBRA DE AÇO CA-60, DIÂMETRO DE 4,2 MM, UTILIZADO EM LAJE. AF_12/2015</t>
  </si>
  <si>
    <t>BANCO EM CONCRETO ARMADO MOLDADO IN LOCO</t>
  </si>
  <si>
    <t>PREGO DE ACO POLIDO COM CABECA DUPLA 17 X 27 (2 1/2 X 11)</t>
  </si>
  <si>
    <t>BANCOS DE CONCRETO ARMADO MOLDADO IN LOCO</t>
  </si>
  <si>
    <t>VIBRADOR DE IMERSÃO, DIÂMETRO DE PONTEIRA 45MM, MOTOR ELÉTRICO TRIFÁSICO POTÊNCIA DE 2 CV - CHP DIURNO. AF_06/2015</t>
  </si>
  <si>
    <t>LIXEIRAS E BANCOS</t>
  </si>
  <si>
    <t>MESA E BANCOS DE CONCRETO ARMADO PRÉ FABRICADOS (MESA COM 4 ASSENTOS)</t>
  </si>
  <si>
    <t>Á R E A   D E   C O N V I V Ê N C I A   -   2</t>
  </si>
  <si>
    <t>JARDIM VERTICAL</t>
  </si>
  <si>
    <t>ALVENARIA DE VEDAÇÃO DE BLOCOS CERÂMICOS FURADOS NA VERTICAL DE 14X19X39CM (ESPESSURA 14CM) DE PAREDES COM ÁREA LÍQUIDA MAIOR OU IGUAL A 6M² SEM VÃOS E ARGAMASSA DE ASSENTAMENTO COM PREPARO MANUAL. AF_06/2014</t>
  </si>
  <si>
    <t>LASTRO DE CONCRETO MAGRO, APLICADO EM PISOS, LAJES SOBRE SOLO OU RADIERS, ESPESSURA DE 5 CM. AF_07/2016</t>
  </si>
  <si>
    <t>APLICAÇÃO MANUAL DE PINTURA COM TINTA TEXTURIZADA ACRÍLICA EM PAREDES EXTERNAS DE CASAS, UMA COR. AF_06/2014</t>
  </si>
  <si>
    <t xml:space="preserve">UN </t>
  </si>
  <si>
    <t>MUDA DE ARVORE ORNAMENTAL, OITI/AROEIRA SALSA/ANGICO/IPE/JACARANDA OU EQUIVALENTE DA REGIAO, H= *2* M</t>
  </si>
  <si>
    <t>Á R E A   D E   C O N V I V Ê N C I A   -   3</t>
  </si>
  <si>
    <t>VIGA BALDRAME (0,30 x 0,20 X 19m)</t>
  </si>
  <si>
    <t>CORTADORA DE PISO COM MOTOR 4 TEMPOS A GASOLINA, POTÊNCIA DE 13 HP, COM DISCO DE CORTE DIAMANTADO SEGMENTADO PARA CONCRETO, DIÂMETRO DE 350 MM, FURO DE 1" (14 X 1") - JUROS. AF_08/2015</t>
  </si>
  <si>
    <t>PISO E MOBILIÁRIO</t>
  </si>
  <si>
    <t>ESCADA E CORRIÃO</t>
  </si>
  <si>
    <t>DEMOLIÇÃO DE PISO E RETIRADA DE EQUIPAMENTOS EXISTENTES</t>
  </si>
  <si>
    <t>DEMOLIÇÃO E RETIRADA PONTO DE ENCONTRO COMUNITÁRIO EXISTENTE</t>
  </si>
  <si>
    <t>EXECUÇÃO DE PASSEIO (CALÇADA) OU PISO DE CONCRETO COM CONCRETO MOLDADO IN LOCO, USINADO, ACABAMENTO CONVENCIONAL, ESPESSURA 10 CM, ARMADO. AF_07/2016</t>
  </si>
  <si>
    <t>BASE DE PONTO DE ENCONTRO COMUNITÁRIO</t>
  </si>
  <si>
    <t>EQUIPAMENTOS DE PONTO DE ENCONTRO COMUNITÁRIO</t>
  </si>
  <si>
    <t>SURF DUPLO, EM TUBO DE ACO CARBONO, PINTURA NO PROCESSO ELETROSTATICO - EQUIPAMENTO DE GINASTICA PARA ACADEMIA AO AR LIVRE / ACADEMIA DA TERCEIRAIDADE - ATI</t>
  </si>
  <si>
    <t>REFORMA DE QUADRA POLIESPORTIVA</t>
  </si>
  <si>
    <t>ALAMBRADO PARA QUADRA POLIESPORTIVA, ESTRUTURADO POR TUBOS DE ACO GALVANIZADO, (MONTANTES COM DIAMETRO 2", TRAVESSAS E ESCORAS COM DIÂMETRO 1 ¼), COM TELA DE ARAME GALVANIZADO, FIO 10 BWG E MALHA QUADRADA 5X5CM (EXCETO MURETA). AF_03/2021</t>
  </si>
  <si>
    <t>PINTURA DE PISO COM TINTA EPÓXI, APLICAÇÃO MANUAL, 2 DEMÃOS, INCLUSO PRIMER EPÓXI. AF_05/2021</t>
  </si>
  <si>
    <t>PINTURA COM TINTA ALQUÍDICA DE FUNDO (TIPO ZARCÃO) PULVERIZADA SOBRE SUPERFÍCIES METÁLICAS (EXCETO PERFIL) EXECUTADO EM OBRA (POR DEMÃO). AF_01/2020_P</t>
  </si>
  <si>
    <t>PINTURA DE DEMARCAÇÃO DE QUADRA POLIESPORTIVA COM TINTA EPÓXI, E = 5 CM, APLICAÇÃO MANUAL. AF_05/2021</t>
  </si>
  <si>
    <t>ÁREA DA QUADRA DE AREIA</t>
  </si>
  <si>
    <t>VIGA BALDRAME (0,30 x 0,20 X 69m)</t>
  </si>
  <si>
    <t>APLICAÇÃO MANUAL DE PINTURA COM TINTA LÁTEX ACRÍLICA EM PAREDES, DUAS DEMÃOS. AF_06/2014</t>
  </si>
  <si>
    <t>00000366</t>
  </si>
  <si>
    <t>DEMOLIÇÃO E RETIRADA DE CALÇADAS, ALEVANARIA E BALDRAME EXISTENTES DA ÁREA DA QUADRA DE AREIA</t>
  </si>
  <si>
    <t>DEMOLIÇÃO DE PISO, ALVENARIA E RETIRADA DE EQUIPAMENTOS EXISTENTES</t>
  </si>
  <si>
    <t>RECUPERAÇÃO DE PLAYGROUND EXISTENTE</t>
  </si>
  <si>
    <t>ESTACIONAMENTO</t>
  </si>
  <si>
    <t>EXECUÇÃO DE PÁTIO/ESTACIONAMENTO EM PISO INTERTRAVADO, COM BLOCO RETANGULAR COR NATURAL DE 20 X 10 CM, ESPESSURA 6 CM. AF_12/2015</t>
  </si>
  <si>
    <t>PINTURA DE DEMARCAÇÃO DE VAGA COM TINTA ACRÍLICA, E = 10 CM, APLICAÇÃO MANUAL. AF_05/2021</t>
  </si>
  <si>
    <t>COMPACTAÇÃO MECÂNICA DE SOLO PARA EXECUÇÃO DE RADIER, COM COMPACTADOR DE SOLOS A PERCUSSÃO. AF_09/2017</t>
  </si>
  <si>
    <t>PONTO DE ENCONTRO COMUNITÁRIO - PEC</t>
  </si>
  <si>
    <t>PLAYGROUD</t>
  </si>
  <si>
    <t>AREA VERDE</t>
  </si>
  <si>
    <t xml:space="preserve">RAMPAS DE ACESSIBILIDADE </t>
  </si>
  <si>
    <t>RECUPERAÇÃO E PINTURA DA ESTRUTURA DA COBERTURA DA QUADRA POLIESPORTIVA</t>
  </si>
  <si>
    <t>QUADRA POLIESPORTIVA</t>
  </si>
  <si>
    <t>PILARES (0,20*0,30X 1,50M) - ADOTADO NO ARRIMO</t>
  </si>
  <si>
    <t>SUBTOTAL GERAL</t>
  </si>
  <si>
    <t>2.0.1</t>
  </si>
  <si>
    <t>2.0.1.1</t>
  </si>
  <si>
    <t>2.0.2</t>
  </si>
  <si>
    <t>2.0.2.1</t>
  </si>
  <si>
    <t>2.0.2.2</t>
  </si>
  <si>
    <t>2.0.2.3</t>
  </si>
  <si>
    <t>2.0.2.4</t>
  </si>
  <si>
    <t>2.0.2.5</t>
  </si>
  <si>
    <t>2.0.2.6</t>
  </si>
  <si>
    <t>2.0.2.7</t>
  </si>
  <si>
    <t>2.0.2.8</t>
  </si>
  <si>
    <t>2.0.3</t>
  </si>
  <si>
    <t>2.0.3.1</t>
  </si>
  <si>
    <t>2.0.3.2</t>
  </si>
  <si>
    <t>2.0.3.2.1</t>
  </si>
  <si>
    <t>2.0.3.2.2</t>
  </si>
  <si>
    <t>2.0.3.2.3</t>
  </si>
  <si>
    <t>2.0.3.2.4</t>
  </si>
  <si>
    <t>2.0.3.2.5</t>
  </si>
  <si>
    <t>2.0.3.2.6</t>
  </si>
  <si>
    <t>2.0.3.3</t>
  </si>
  <si>
    <t>2.0.3.3.1</t>
  </si>
  <si>
    <t>2.0.3.3.2</t>
  </si>
  <si>
    <t>2.0.3.3.3</t>
  </si>
  <si>
    <t>2.0.3.3.4</t>
  </si>
  <si>
    <t>2.0.3.3.5</t>
  </si>
  <si>
    <t>2.0.3.3.6</t>
  </si>
  <si>
    <t>2.0.3.4</t>
  </si>
  <si>
    <t>2.0.3.4.1</t>
  </si>
  <si>
    <t>2.0.3.4.2</t>
  </si>
  <si>
    <t>2.0.3.4.3</t>
  </si>
  <si>
    <t>2.0.3.5</t>
  </si>
  <si>
    <t>2.0.3.5.1</t>
  </si>
  <si>
    <t>2.0.3.5.2</t>
  </si>
  <si>
    <t>3.0.1</t>
  </si>
  <si>
    <t>4.0.1</t>
  </si>
  <si>
    <t>4.0.2</t>
  </si>
  <si>
    <t>5.0.1</t>
  </si>
  <si>
    <t>5.0.2</t>
  </si>
  <si>
    <t>5.0.3</t>
  </si>
  <si>
    <t>2.0.4</t>
  </si>
  <si>
    <t>2.0.4.1</t>
  </si>
  <si>
    <t>2.0.5</t>
  </si>
  <si>
    <t>2.0.5.1</t>
  </si>
  <si>
    <t>2.0.5.2</t>
  </si>
  <si>
    <t>2.0.6</t>
  </si>
  <si>
    <t>2.0.6.1</t>
  </si>
  <si>
    <t>2.0.6.2</t>
  </si>
  <si>
    <t>2.0.6.3</t>
  </si>
  <si>
    <t>3.0.2</t>
  </si>
  <si>
    <t>3.0.4</t>
  </si>
  <si>
    <t>3.0.5</t>
  </si>
  <si>
    <t>3.0.6</t>
  </si>
  <si>
    <t>3.0.7</t>
  </si>
  <si>
    <t>4.0.3</t>
  </si>
  <si>
    <t>4.0.4</t>
  </si>
  <si>
    <t>4.0.5</t>
  </si>
  <si>
    <t>4.0.6</t>
  </si>
  <si>
    <t>4.0.1.1</t>
  </si>
  <si>
    <t>4.0.1.2</t>
  </si>
  <si>
    <t>4.0.1.4</t>
  </si>
  <si>
    <t>4.0.1.5</t>
  </si>
  <si>
    <t>4.0.1.6</t>
  </si>
  <si>
    <t>4.0.2.1</t>
  </si>
  <si>
    <t>4.0.3.1</t>
  </si>
  <si>
    <t>4.0.3.2</t>
  </si>
  <si>
    <t>4.0.3.3</t>
  </si>
  <si>
    <t>4.0.3.4</t>
  </si>
  <si>
    <t>4.0.3.5</t>
  </si>
  <si>
    <t>4.0.3.6</t>
  </si>
  <si>
    <t>4.0.4.1</t>
  </si>
  <si>
    <t>4.0.4.2</t>
  </si>
  <si>
    <t>4.0.4.3</t>
  </si>
  <si>
    <t>4.0.4.4</t>
  </si>
  <si>
    <t>4.0.4.5</t>
  </si>
  <si>
    <t>4.0.4.6</t>
  </si>
  <si>
    <t>4.0.5.1</t>
  </si>
  <si>
    <t>4.0.5.2</t>
  </si>
  <si>
    <t>4.0.5.3</t>
  </si>
  <si>
    <t>4.0.6.1</t>
  </si>
  <si>
    <t>4.0.6.2</t>
  </si>
  <si>
    <t>4.0.6.3</t>
  </si>
  <si>
    <t>4.0.6.4</t>
  </si>
  <si>
    <t>4.0.6.5</t>
  </si>
  <si>
    <t>4.0.7</t>
  </si>
  <si>
    <t>4.0.7.1</t>
  </si>
  <si>
    <t>4.0.7.2</t>
  </si>
  <si>
    <t>4.0.7.3</t>
  </si>
  <si>
    <t>4.0.7.4</t>
  </si>
  <si>
    <t>4.0.7.5</t>
  </si>
  <si>
    <t>4.0.7.6</t>
  </si>
  <si>
    <t>5.0.1.1</t>
  </si>
  <si>
    <t>5.0.1.2</t>
  </si>
  <si>
    <t>5.0.1.3</t>
  </si>
  <si>
    <t>5.0.1.4</t>
  </si>
  <si>
    <t>5.0.1.5</t>
  </si>
  <si>
    <t>5.0.2.1</t>
  </si>
  <si>
    <t>5.0.2.2</t>
  </si>
  <si>
    <t>5.0.2.3</t>
  </si>
  <si>
    <t>5.0.2.4</t>
  </si>
  <si>
    <t>5.0.2.5</t>
  </si>
  <si>
    <t>5.0.3.1</t>
  </si>
  <si>
    <t>5.0.3.2</t>
  </si>
  <si>
    <t>5.0.3.3</t>
  </si>
  <si>
    <t>5.0.3.4</t>
  </si>
  <si>
    <t>5.0.3.5</t>
  </si>
  <si>
    <t>5.0.3.6</t>
  </si>
  <si>
    <t>5.0.3.7</t>
  </si>
  <si>
    <t>5.0.3.8</t>
  </si>
  <si>
    <t>5.0.3.9</t>
  </si>
  <si>
    <t>5.0.3.10</t>
  </si>
  <si>
    <t>5.0.3.11</t>
  </si>
  <si>
    <t>6.0.1</t>
  </si>
  <si>
    <t>6.0.1.1</t>
  </si>
  <si>
    <t>6.0.1.2</t>
  </si>
  <si>
    <t>6.0.1.3</t>
  </si>
  <si>
    <t>6.0.1.4</t>
  </si>
  <si>
    <t>6.0.1.5</t>
  </si>
  <si>
    <t>6.0.1.6</t>
  </si>
  <si>
    <t>6.0.1.7</t>
  </si>
  <si>
    <t>6.0.1.8</t>
  </si>
  <si>
    <t>6.0.1.9</t>
  </si>
  <si>
    <t>6.0.2</t>
  </si>
  <si>
    <t>6.0.2.1</t>
  </si>
  <si>
    <t>6.0.2.2</t>
  </si>
  <si>
    <t>6.0.2.3</t>
  </si>
  <si>
    <t>ARRIMO DIVISOR DE QUADRA POLIESPORTIVA E QUADRA DE AREIA</t>
  </si>
  <si>
    <t>RAMPAS DE ACESSIBILIDADE</t>
  </si>
  <si>
    <t>6.0.3</t>
  </si>
  <si>
    <t>6.0.3.1</t>
  </si>
  <si>
    <t>6.0.3.1.1</t>
  </si>
  <si>
    <t>6.0.3.1.2</t>
  </si>
  <si>
    <t>6.0.3.1.3</t>
  </si>
  <si>
    <t>6.0.3.1.4</t>
  </si>
  <si>
    <t>6.0.3.2</t>
  </si>
  <si>
    <t>6.0.3.2.1</t>
  </si>
  <si>
    <t>6.0.3.2.2</t>
  </si>
  <si>
    <t>6.0.3.2.3</t>
  </si>
  <si>
    <t>6.0.3.2.4</t>
  </si>
  <si>
    <t>6.0.3.2.5</t>
  </si>
  <si>
    <t>6.0.3.2.6</t>
  </si>
  <si>
    <t>6.0.3.3</t>
  </si>
  <si>
    <t>6.0.3.3.1</t>
  </si>
  <si>
    <t>6.0.3.3.2</t>
  </si>
  <si>
    <t>6.0.3.3.3</t>
  </si>
  <si>
    <t>6.0.4</t>
  </si>
  <si>
    <t>6.0.4.1</t>
  </si>
  <si>
    <t>6.0.4.2</t>
  </si>
  <si>
    <t>6.0.4.3</t>
  </si>
  <si>
    <t>6.0.4.4</t>
  </si>
  <si>
    <t>6.0.4.5</t>
  </si>
  <si>
    <t>6.0.4.6</t>
  </si>
  <si>
    <t>6.0.4.7</t>
  </si>
  <si>
    <t>6.0.4.8</t>
  </si>
  <si>
    <t>6.0.5</t>
  </si>
  <si>
    <t>6.0.5.1</t>
  </si>
  <si>
    <t>6.0.5.2</t>
  </si>
  <si>
    <t>6.0.5.3</t>
  </si>
  <si>
    <t>6.0.5.4</t>
  </si>
  <si>
    <t>6.0.5.5</t>
  </si>
  <si>
    <t>7.0.1</t>
  </si>
  <si>
    <t>7.0.1.1</t>
  </si>
  <si>
    <t>7.0.1.2</t>
  </si>
  <si>
    <t>7.0.1.3</t>
  </si>
  <si>
    <t>7.0.1.4</t>
  </si>
  <si>
    <t>7.0.1.5</t>
  </si>
  <si>
    <t>7.0.1.6</t>
  </si>
  <si>
    <t>7.0.2</t>
  </si>
  <si>
    <t>7.0.2.1</t>
  </si>
  <si>
    <t>7.0.2.2</t>
  </si>
  <si>
    <t>7.0.2.3</t>
  </si>
  <si>
    <t>7.0.2.4</t>
  </si>
  <si>
    <t>7.0.2.5</t>
  </si>
  <si>
    <t>7.0.2.6</t>
  </si>
  <si>
    <t>7.0.2.7</t>
  </si>
  <si>
    <t>7.0.2.8</t>
  </si>
  <si>
    <t>7.0.2.9</t>
  </si>
  <si>
    <t>7.0.2.10</t>
  </si>
  <si>
    <t>7.0.2.11</t>
  </si>
  <si>
    <t>7.0.2.12</t>
  </si>
  <si>
    <t>7.0.3</t>
  </si>
  <si>
    <t>7.0.3.1</t>
  </si>
  <si>
    <t>7.0.3.2</t>
  </si>
  <si>
    <t>7.0.3.3</t>
  </si>
  <si>
    <t>7.0.3.4</t>
  </si>
  <si>
    <t>8.0</t>
  </si>
  <si>
    <t>8.0.1</t>
  </si>
  <si>
    <t>8.0.2</t>
  </si>
  <si>
    <t>8.0.4</t>
  </si>
  <si>
    <t>8.0.5</t>
  </si>
  <si>
    <t>8.0.6</t>
  </si>
  <si>
    <t>8.0.7</t>
  </si>
  <si>
    <t>8.0.8</t>
  </si>
  <si>
    <t>8.0.9</t>
  </si>
  <si>
    <t>9.0</t>
  </si>
  <si>
    <t>9.0.1</t>
  </si>
  <si>
    <t>9.0.2</t>
  </si>
  <si>
    <t>9.0.3</t>
  </si>
  <si>
    <t>10.0</t>
  </si>
  <si>
    <t>10.1</t>
  </si>
  <si>
    <t>10.1.1</t>
  </si>
  <si>
    <t>10.1.2</t>
  </si>
  <si>
    <t>10.1.3</t>
  </si>
  <si>
    <t>10.1.4</t>
  </si>
  <si>
    <t>10.2</t>
  </si>
  <si>
    <t>10.2.1</t>
  </si>
  <si>
    <t>10.2.2</t>
  </si>
  <si>
    <t>10.2.3</t>
  </si>
  <si>
    <t>10.2.4</t>
  </si>
  <si>
    <t>ESCADA E CORRIMÃO</t>
  </si>
  <si>
    <t>REFORMA DE QUADRA DE AREIA</t>
  </si>
  <si>
    <t>10.1.5</t>
  </si>
  <si>
    <t>10.3</t>
  </si>
  <si>
    <t>10.3.1</t>
  </si>
  <si>
    <t>10.3.2</t>
  </si>
  <si>
    <t>10.3.3</t>
  </si>
  <si>
    <t>10.3.4</t>
  </si>
  <si>
    <t>10.3.5</t>
  </si>
  <si>
    <t>MULTIEXERCITADOR COM SEIS FUNCOES, EM TUBO DE ACO CARBONO, PINTURA NO PROCESSO ELETROSTATICO - EQUIPAMENTO DE GINASTICA PARA ACADEMIA AO AR LIVRE / ACADEMIA DA TERCEIRA IDADE - ATI</t>
  </si>
  <si>
    <t>5.0.3.12</t>
  </si>
  <si>
    <t>6.0.3.1.5</t>
  </si>
  <si>
    <t>7.0.2.13</t>
  </si>
  <si>
    <t>5.0.1.1.1</t>
  </si>
  <si>
    <t>5.0.1.1.2</t>
  </si>
  <si>
    <t>5.0.1.1.3</t>
  </si>
  <si>
    <t>5.0.1.1.4</t>
  </si>
  <si>
    <t>5.0.1.1.5</t>
  </si>
  <si>
    <t>1.8.1</t>
  </si>
  <si>
    <t>1.8.2</t>
  </si>
  <si>
    <t>1.8.3</t>
  </si>
  <si>
    <t>1.8.4</t>
  </si>
  <si>
    <t>1.8.5</t>
  </si>
  <si>
    <t>1.8.6</t>
  </si>
  <si>
    <t>1.8.7</t>
  </si>
  <si>
    <t>1.8.8</t>
  </si>
  <si>
    <t>1.8.9</t>
  </si>
  <si>
    <t>1.8.10</t>
  </si>
  <si>
    <t>1.8.11</t>
  </si>
  <si>
    <t>1.8.12</t>
  </si>
  <si>
    <t>1.8.13</t>
  </si>
  <si>
    <t>1.8.14</t>
  </si>
  <si>
    <t>1.8.15</t>
  </si>
  <si>
    <t>1.8.16</t>
  </si>
  <si>
    <t>1.8.17</t>
  </si>
  <si>
    <t>1.8.18</t>
  </si>
  <si>
    <t>1.8.19</t>
  </si>
  <si>
    <t>1.8.20</t>
  </si>
  <si>
    <t>1.9.1</t>
  </si>
  <si>
    <t>1.9.2</t>
  </si>
  <si>
    <t>1.9.3</t>
  </si>
  <si>
    <t>1.9.4</t>
  </si>
  <si>
    <t>1.9.5</t>
  </si>
  <si>
    <t>1.9.6</t>
  </si>
  <si>
    <t>1.9.7</t>
  </si>
  <si>
    <t>1.9.8</t>
  </si>
  <si>
    <t>1.9.9</t>
  </si>
  <si>
    <t>1.9.10</t>
  </si>
  <si>
    <t>1.9.11</t>
  </si>
  <si>
    <t>1.9.12</t>
  </si>
  <si>
    <t>1.10.3</t>
  </si>
  <si>
    <t>1.10.4</t>
  </si>
  <si>
    <t>1.10.5</t>
  </si>
  <si>
    <t>1.10.6</t>
  </si>
  <si>
    <t>1.10.7</t>
  </si>
  <si>
    <t>3.0.7.1</t>
  </si>
  <si>
    <t>3.0.7.2</t>
  </si>
  <si>
    <t>3.0.7.3</t>
  </si>
  <si>
    <t>3.0.7.4</t>
  </si>
  <si>
    <t>3.0.7.5</t>
  </si>
  <si>
    <t>3.0.7.6</t>
  </si>
  <si>
    <t>3.0.7.7</t>
  </si>
  <si>
    <t>3.0.7.8</t>
  </si>
  <si>
    <t>3.0.7.9</t>
  </si>
  <si>
    <t>3.0.7.10</t>
  </si>
  <si>
    <t>P1</t>
  </si>
  <si>
    <t>B1</t>
  </si>
  <si>
    <t>2.8</t>
  </si>
  <si>
    <t>2.9</t>
  </si>
  <si>
    <t>M1</t>
  </si>
  <si>
    <t>4.4</t>
  </si>
  <si>
    <t>5.0.2.3.1</t>
  </si>
  <si>
    <t>5.0.2.3.2</t>
  </si>
  <si>
    <t>5.0.2.3.3</t>
  </si>
  <si>
    <t>5.0.2.3.4</t>
  </si>
  <si>
    <t>5.0.2.3.5</t>
  </si>
  <si>
    <t>5.0.2.3.2.1</t>
  </si>
  <si>
    <t>5.0.2.3.2.2</t>
  </si>
  <si>
    <t>5.0.2.3.2.3</t>
  </si>
  <si>
    <t>5.0.2.3.2.4</t>
  </si>
  <si>
    <t>5.0.2.3.2.5</t>
  </si>
  <si>
    <t>5.0.2.3.2.6</t>
  </si>
  <si>
    <t>5.0.2.3.2.7</t>
  </si>
  <si>
    <t>5.0.2.4.1</t>
  </si>
  <si>
    <t>5.0.2.4.2</t>
  </si>
  <si>
    <t>5.0.2.4.3</t>
  </si>
  <si>
    <t>5.0.3.12.1</t>
  </si>
  <si>
    <t>5.0.3.12.2</t>
  </si>
  <si>
    <t>6.0.1.1..1</t>
  </si>
  <si>
    <t>6.0.1.1..2</t>
  </si>
  <si>
    <t>6.0.1.4.1</t>
  </si>
  <si>
    <t>6.0.1.4.2</t>
  </si>
  <si>
    <t>6.0.1.4.3</t>
  </si>
  <si>
    <t>6.0.1.4.4</t>
  </si>
  <si>
    <t>6.0.1.4.5</t>
  </si>
  <si>
    <t>6.0.1.7.1</t>
  </si>
  <si>
    <t>6.0.1.7.2</t>
  </si>
  <si>
    <t>6.0.1.7.3</t>
  </si>
  <si>
    <t>6.0.1.7.4</t>
  </si>
  <si>
    <t>6.0.1.7.5</t>
  </si>
  <si>
    <t>6.0.1.7.6</t>
  </si>
  <si>
    <t>6.0.1.7.7</t>
  </si>
  <si>
    <t>6.0.1.7.8</t>
  </si>
  <si>
    <t>6.0.1.8.1</t>
  </si>
  <si>
    <t>6.0.1.8.2</t>
  </si>
  <si>
    <t>6.0.1.8.3</t>
  </si>
  <si>
    <t>6.0.1.8.4</t>
  </si>
  <si>
    <t>6.0.1.8.5</t>
  </si>
  <si>
    <t>6.0.1.8.6</t>
  </si>
  <si>
    <t>6.0.1.8.7</t>
  </si>
  <si>
    <t>6.0.1.8.8</t>
  </si>
  <si>
    <t>6.0.1.8.9</t>
  </si>
  <si>
    <t>6.0.1.8.10</t>
  </si>
  <si>
    <t>6.0.1.8.11</t>
  </si>
  <si>
    <t>6.0.1.8.12</t>
  </si>
  <si>
    <t>6.0.1.8.13</t>
  </si>
  <si>
    <t>6.0.1.8.14</t>
  </si>
  <si>
    <t>6.0.1.8.15</t>
  </si>
  <si>
    <t>6.0.1.8.16</t>
  </si>
  <si>
    <t>6.0.1.8.17</t>
  </si>
  <si>
    <t>6.0.1.8.18</t>
  </si>
  <si>
    <t>6.0.1.8.19</t>
  </si>
  <si>
    <t>6.0.1.8.20</t>
  </si>
  <si>
    <t>6.0.1.8.21</t>
  </si>
  <si>
    <t>6.0.1.8.22</t>
  </si>
  <si>
    <t>6.0.1.8.23</t>
  </si>
  <si>
    <t>6.0.1.8.24</t>
  </si>
  <si>
    <t>7.0.3.1.1</t>
  </si>
  <si>
    <t>7.0.3.1.2</t>
  </si>
  <si>
    <t>7.0.3.1.3</t>
  </si>
  <si>
    <t>7.0.3.1.4</t>
  </si>
  <si>
    <t>7.0.3.1.5</t>
  </si>
  <si>
    <t>8.0.7.1</t>
  </si>
  <si>
    <t>8.0.7.2</t>
  </si>
  <si>
    <t>10.1.5.1</t>
  </si>
  <si>
    <t>10.1.5.2</t>
  </si>
  <si>
    <t>10.1.5.3</t>
  </si>
  <si>
    <t>m³xKm</t>
  </si>
  <si>
    <t>mXmês</t>
  </si>
  <si>
    <t>AJUDANTE ESPECIALIZADO COM ENCARGOS COMPLEMENTARES</t>
  </si>
  <si>
    <t>SINAPI - Serviços e Insumos (ref.: 07/2021) fonte: Site Caixa Econômica Federal</t>
  </si>
  <si>
    <t>ESTACA BROCA</t>
  </si>
  <si>
    <t>VIGA BALDRAME (0,30 x 0,20 x 14m )</t>
  </si>
  <si>
    <t>6.0.4.9</t>
  </si>
  <si>
    <t>6.0.4.10</t>
  </si>
  <si>
    <t>6.0.4.11</t>
  </si>
  <si>
    <t>6.0.4.12</t>
  </si>
  <si>
    <t>6.0.4.13</t>
  </si>
  <si>
    <t>6.0.4.14</t>
  </si>
  <si>
    <t>6.0.4.15</t>
  </si>
  <si>
    <t>6.0.4.16</t>
  </si>
  <si>
    <t>6.0.5.6</t>
  </si>
  <si>
    <t>8.0.3</t>
  </si>
  <si>
    <t>9.0.4</t>
  </si>
  <si>
    <t>9.0.5</t>
  </si>
  <si>
    <t>1.4.1</t>
  </si>
  <si>
    <t>1.4.2</t>
  </si>
  <si>
    <t>1.4.3</t>
  </si>
  <si>
    <t>1.4.4</t>
  </si>
  <si>
    <t>1.4.5</t>
  </si>
  <si>
    <t>1.4.6</t>
  </si>
  <si>
    <t>1.4.7</t>
  </si>
  <si>
    <t>00000034</t>
  </si>
  <si>
    <t xml:space="preserve">UNIDADE </t>
  </si>
  <si>
    <t>ATERRO DEÁREA</t>
  </si>
  <si>
    <r>
      <rPr>
        <b/>
        <sz val="14"/>
        <color theme="0"/>
        <rFont val="Arial"/>
        <family val="2"/>
      </rPr>
      <t>AREAS GERAIS</t>
    </r>
    <r>
      <rPr>
        <sz val="12"/>
        <color theme="0"/>
        <rFont val="Arial"/>
        <family val="2"/>
      </rPr>
      <t>: ÁREAS VERDES, TALUDES, CALÇADAS DE CONTORNO E RAMPAS DE ACESSIBILIDADE, MOVIMENTAÇÃO DE SOLO</t>
    </r>
  </si>
  <si>
    <t>AREA GERAL 02 -  REGULARIZAÇÃO DE TERRENO (REMOÇÃO DE CAMADA VEGETAL) AREA DE ATERRO</t>
  </si>
  <si>
    <t>AREA GERAL 01 - REGULARIZAÇÃO DE TERRENO (REMOÇÃO DE CAMADA VEGETAL) CORTE E MOVIMENTAÇÃO</t>
  </si>
  <si>
    <t>DEMOLIÇÃO DE TRECHO DE CALÇADA E MEIO-FIO EXISTENTE</t>
  </si>
  <si>
    <t>9.0.6</t>
  </si>
  <si>
    <t>9.0.7</t>
  </si>
  <si>
    <t>9.0.8</t>
  </si>
  <si>
    <t>9.0.9</t>
  </si>
  <si>
    <t>9.0.10</t>
  </si>
  <si>
    <t>9.0.11</t>
  </si>
  <si>
    <t>4.626,49M²</t>
  </si>
  <si>
    <t>Bairro Bela Vista, Área Especial - A.E Nº 05, São Sebastião/DF</t>
  </si>
  <si>
    <t>RAMPAS DE LIGAÇÃO DA PEC PARA A ÁREA 03 E DA ÁREA 03 PARA A QUADRA DE ESPORTES</t>
  </si>
  <si>
    <t>UNIDADE:METRO QUADRADO</t>
  </si>
  <si>
    <t>UNITÁRIO</t>
  </si>
  <si>
    <t>HIDROMETRO UNIJATO, VAZAO MAXIMA DE 3,0 M3/H DE 1/2'' HIDROMETRO UNIJATO / MEDIDOR DE AGUA, DN 1/2", VAZAO MAXIMA DE 3 M3/H, PARA AGUA POTAVEL FRIA, RELOJOARIA PLANA, CLASSE B, HORIZONTAL (SEM CONEXOES)</t>
  </si>
  <si>
    <t>LOCAÇÃO DE CONTAINER 2,30 X 6,00M, ALT. 2,50, COM 1 SANITÁRIO, PARA ESCRITORIO COMPLETO SEM DIVISORIAS INTERNAS</t>
  </si>
  <si>
    <t>LASTRO COM MATERIAL GRANULAR, APLICAÇÃO EM BLOCOS DE COROAMENTO, ESPESSURA DE *5 CM*. AF_08/2017</t>
  </si>
  <si>
    <t>4.0.8</t>
  </si>
  <si>
    <t>4.0.8.1</t>
  </si>
  <si>
    <t>4.0.8.2</t>
  </si>
  <si>
    <t>4.0.8.3</t>
  </si>
  <si>
    <t>4.0.8.4</t>
  </si>
  <si>
    <t>4.0.8.5</t>
  </si>
  <si>
    <t>4.0.8.6</t>
  </si>
  <si>
    <t>4.0.8.7</t>
  </si>
  <si>
    <t>COMPOSIÇÃO 5.0.2.3.5</t>
  </si>
  <si>
    <t>COMPOSIÇÃO CRIADA 1.4</t>
  </si>
  <si>
    <t>COMPOSIÇÃO CRIADA 1.6</t>
  </si>
  <si>
    <t>COMPOSIÇÃO CRIADA 1.7</t>
  </si>
  <si>
    <t>COMPOSIÇÃO CRIADA 1.8</t>
  </si>
  <si>
    <t>COMPOSIÇÃO CRIADA 1.9</t>
  </si>
  <si>
    <t>COMPOSIÇÃO CRIADA 1.10</t>
  </si>
  <si>
    <t>Composição CRIADA P1</t>
  </si>
  <si>
    <t>COMPOSIÇÃO CRIADA B1</t>
  </si>
  <si>
    <t>COMPOSIÇÃO CRIADA M1</t>
  </si>
  <si>
    <t>COMPOSIÇÃO CRIADA 3.0.7</t>
  </si>
  <si>
    <t>COMPOSIÇÃO CRIADA P1</t>
  </si>
  <si>
    <t>COMPOSIÇÃO CRIADA 5.0.1.1</t>
  </si>
  <si>
    <t>COMPOSIÇÃO CRIADA 5.0.2.3</t>
  </si>
  <si>
    <t>COMPOSIÇÃO CRIADA 5.0.2.4</t>
  </si>
  <si>
    <t>COMPOSIÇÃO CRIADA 5.0.3.12</t>
  </si>
  <si>
    <t>COMPOSIÇÃO CRIADA 6.0.1.1</t>
  </si>
  <si>
    <t>COMPOSIÇÃO CRIADA 6.0.1.4</t>
  </si>
  <si>
    <t>COMPOSIÇÃO CRIADA 6.0.1.7</t>
  </si>
  <si>
    <t>COMPOSIÇÃO CRIADA 6.0.1.8</t>
  </si>
  <si>
    <t>COMPOSIÇÃO CRIADA 7.0.3.1</t>
  </si>
  <si>
    <t>COMPOSIÇÃO CRIADA 8.0.7</t>
  </si>
  <si>
    <t>COMPOSIÇÃO CRIADA 10.1.5</t>
  </si>
  <si>
    <t>DETALHAMENTO DOS CUSTOS UNITÁRIOS REFERENTES ÀS COMPOSIÇÕES CRIADAS (PRORPIAS)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</si>
</sst>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quot;R$&quot;\ #,##0.00"/>
    <numFmt numFmtId="165" formatCode="#,##0.0000"/>
    <numFmt numFmtId="166" formatCode="_-[$R$-416]\ * #,##0.00_-;\-[$R$-416]\ * #,##0.00_-;_-[$R$-416]\ * &quot;-&quot;??_-;_-@_-"/>
    <numFmt numFmtId="167" formatCode="0.000"/>
    <numFmt numFmtId="168" formatCode="0.0000"/>
    <numFmt numFmtId="169" formatCode="#,##0.000"/>
  </numFmts>
  <fonts count="24" x14ac:knownFonts="1">
    <font>
      <sz val="11"/>
      <color theme="1"/>
      <name val="Calibri"/>
      <family val="2"/>
      <scheme val="minor"/>
    </font>
    <font>
      <sz val="8"/>
      <color theme="1"/>
      <name val="Arial"/>
      <family val="2"/>
    </font>
    <font>
      <sz val="11"/>
      <color theme="1"/>
      <name val="Calibri"/>
      <family val="2"/>
      <scheme val="minor"/>
    </font>
    <font>
      <sz val="8"/>
      <name val="Calibri"/>
      <family val="2"/>
      <scheme val="minor"/>
    </font>
    <font>
      <sz val="12"/>
      <color indexed="24"/>
      <name val="Arial"/>
      <family val="2"/>
    </font>
    <font>
      <sz val="11"/>
      <color rgb="FF000000"/>
      <name val="Calibri"/>
      <family val="2"/>
    </font>
    <font>
      <sz val="10"/>
      <color theme="1"/>
      <name val="Arial"/>
      <family val="2"/>
    </font>
    <font>
      <sz val="10"/>
      <color indexed="8"/>
      <name val="Arial"/>
      <family val="2"/>
      <charset val="1"/>
    </font>
    <font>
      <b/>
      <sz val="14"/>
      <color theme="0"/>
      <name val="Arial"/>
      <family val="2"/>
    </font>
    <font>
      <sz val="12"/>
      <color theme="1"/>
      <name val="Arial"/>
      <family val="2"/>
    </font>
    <font>
      <b/>
      <sz val="12"/>
      <color theme="1"/>
      <name val="Arial"/>
      <family val="2"/>
    </font>
    <font>
      <b/>
      <sz val="12"/>
      <color theme="0"/>
      <name val="Arial"/>
      <family val="2"/>
    </font>
    <font>
      <sz val="12"/>
      <color theme="1"/>
      <name val="Calibri"/>
      <family val="2"/>
      <scheme val="minor"/>
    </font>
    <font>
      <sz val="12"/>
      <name val="Arial"/>
      <family val="2"/>
    </font>
    <font>
      <b/>
      <sz val="16"/>
      <color rgb="FF000000"/>
      <name val="Arial Narrow"/>
      <family val="2"/>
    </font>
    <font>
      <b/>
      <sz val="11"/>
      <color theme="0"/>
      <name val="Arial"/>
      <family val="2"/>
    </font>
    <font>
      <b/>
      <sz val="12"/>
      <color theme="1"/>
      <name val="Gadugi"/>
      <family val="2"/>
    </font>
    <font>
      <sz val="12"/>
      <color theme="1"/>
      <name val="Gadugi"/>
      <family val="2"/>
    </font>
    <font>
      <sz val="12"/>
      <color theme="0"/>
      <name val="Arial"/>
      <family val="2"/>
    </font>
    <font>
      <vertAlign val="superscript"/>
      <sz val="12"/>
      <color theme="1"/>
      <name val="Arial"/>
      <family val="2"/>
    </font>
    <font>
      <b/>
      <sz val="8"/>
      <color theme="0"/>
      <name val="Arial"/>
      <family val="2"/>
    </font>
    <font>
      <b/>
      <sz val="12"/>
      <color theme="0"/>
      <name val="Calibri"/>
      <family val="2"/>
      <scheme val="minor"/>
    </font>
    <font>
      <b/>
      <sz val="9"/>
      <color theme="0"/>
      <name val="Arial"/>
      <family val="2"/>
    </font>
    <font>
      <b/>
      <sz val="16"/>
      <color theme="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rgb="FF2B2B2B"/>
      </left>
      <right style="hair">
        <color rgb="FF2B2B2B"/>
      </right>
      <top style="hair">
        <color rgb="FF2B2B2B"/>
      </top>
      <bottom style="hair">
        <color rgb="FF2B2B2B"/>
      </bottom>
      <diagonal/>
    </border>
    <border>
      <left style="hair">
        <color auto="1"/>
      </left>
      <right/>
      <top/>
      <bottom style="hair">
        <color auto="1"/>
      </bottom>
      <diagonal/>
    </border>
    <border>
      <left/>
      <right/>
      <top/>
      <bottom style="hair">
        <color auto="1"/>
      </bottom>
      <diagonal/>
    </border>
    <border>
      <left style="hair">
        <color rgb="FF2B2B2B"/>
      </left>
      <right/>
      <top style="hair">
        <color rgb="FF2B2B2B"/>
      </top>
      <bottom style="hair">
        <color rgb="FF2B2B2B"/>
      </bottom>
      <diagonal/>
    </border>
    <border>
      <left/>
      <right/>
      <top style="hair">
        <color rgb="FF2B2B2B"/>
      </top>
      <bottom style="hair">
        <color rgb="FF2B2B2B"/>
      </bottom>
      <diagonal/>
    </border>
    <border>
      <left/>
      <right style="hair">
        <color rgb="FF2B2B2B"/>
      </right>
      <top style="hair">
        <color rgb="FF2B2B2B"/>
      </top>
      <bottom style="hair">
        <color rgb="FF2B2B2B"/>
      </bottom>
      <diagonal/>
    </border>
    <border>
      <left style="hair">
        <color rgb="FF2B2B2B"/>
      </left>
      <right style="hair">
        <color rgb="FF2B2B2B"/>
      </right>
      <top/>
      <bottom/>
      <diagonal/>
    </border>
    <border>
      <left/>
      <right/>
      <top style="hair">
        <color rgb="FF2B2B2B"/>
      </top>
      <bottom/>
      <diagonal/>
    </border>
    <border>
      <left/>
      <right/>
      <top style="hair">
        <color rgb="FF2B2B2B"/>
      </top>
      <bottom style="hair">
        <color auto="1"/>
      </bottom>
      <diagonal/>
    </border>
    <border>
      <left/>
      <right/>
      <top style="hair">
        <color auto="1"/>
      </top>
      <bottom/>
      <diagonal/>
    </border>
    <border>
      <left/>
      <right/>
      <top/>
      <bottom style="hair">
        <color rgb="FF2B2B2B"/>
      </bottom>
      <diagonal/>
    </border>
    <border>
      <left/>
      <right/>
      <top style="thin">
        <color auto="1"/>
      </top>
      <bottom style="thin">
        <color auto="1"/>
      </bottom>
      <diagonal/>
    </border>
    <border>
      <left style="hair">
        <color rgb="FF2B2B2B"/>
      </left>
      <right/>
      <top/>
      <bottom style="hair">
        <color rgb="FF2B2B2B"/>
      </bottom>
      <diagonal/>
    </border>
    <border>
      <left/>
      <right style="hair">
        <color rgb="FF2B2B2B"/>
      </right>
      <top/>
      <bottom style="hair">
        <color rgb="FF2B2B2B"/>
      </bottom>
      <diagonal/>
    </border>
    <border>
      <left style="hair">
        <color rgb="FF2B2B2B"/>
      </left>
      <right style="hair">
        <color rgb="FF2B2B2B"/>
      </right>
      <top style="hair">
        <color rgb="FF2B2B2B"/>
      </top>
      <bottom style="thin">
        <color indexed="64"/>
      </bottom>
      <diagonal/>
    </border>
    <border>
      <left/>
      <right/>
      <top/>
      <bottom style="thin">
        <color indexed="64"/>
      </bottom>
      <diagonal/>
    </border>
    <border>
      <left style="hair">
        <color rgb="FF2B2B2B"/>
      </left>
      <right style="hair">
        <color rgb="FF2B2B2B"/>
      </right>
      <top style="hair">
        <color rgb="FF2B2B2B"/>
      </top>
      <bottom/>
      <diagonal/>
    </border>
    <border>
      <left/>
      <right/>
      <top style="hair">
        <color auto="1"/>
      </top>
      <bottom style="hair">
        <color rgb="FF2B2B2B"/>
      </bottom>
      <diagonal/>
    </border>
  </borders>
  <cellStyleXfs count="7">
    <xf numFmtId="0" fontId="0" fillId="0" borderId="0"/>
    <xf numFmtId="44" fontId="2" fillId="0" borderId="0" applyFont="0" applyFill="0" applyBorder="0" applyAlignment="0" applyProtection="0"/>
    <xf numFmtId="4" fontId="4" fillId="0" borderId="0">
      <alignment vertical="center" wrapText="1"/>
      <protection locked="0"/>
    </xf>
    <xf numFmtId="0" fontId="5" fillId="0" borderId="0"/>
    <xf numFmtId="0" fontId="6" fillId="0" borderId="0"/>
    <xf numFmtId="9" fontId="6" fillId="0" borderId="0" applyFont="0" applyFill="0" applyBorder="0" applyAlignment="0" applyProtection="0"/>
    <xf numFmtId="0" fontId="7" fillId="0" borderId="0"/>
  </cellStyleXfs>
  <cellXfs count="305">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left"/>
    </xf>
    <xf numFmtId="0" fontId="12" fillId="0" borderId="0" xfId="0" applyFont="1"/>
    <xf numFmtId="0" fontId="17" fillId="0" borderId="0" xfId="0" applyFont="1"/>
    <xf numFmtId="0" fontId="16" fillId="0" borderId="0" xfId="0" applyFont="1"/>
    <xf numFmtId="0" fontId="17" fillId="0" borderId="0" xfId="0" applyFont="1" applyAlignment="1">
      <alignment vertical="center"/>
    </xf>
    <xf numFmtId="0" fontId="17" fillId="0" borderId="0" xfId="0" applyFont="1" applyBorder="1" applyAlignment="1">
      <alignment vertical="center"/>
    </xf>
    <xf numFmtId="0" fontId="17" fillId="0" borderId="0" xfId="0" applyFont="1" applyFill="1" applyAlignment="1">
      <alignment vertical="center"/>
    </xf>
    <xf numFmtId="0" fontId="0" fillId="0" borderId="0" xfId="0" applyFill="1"/>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44" fontId="9" fillId="0" borderId="5" xfId="1"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44" fontId="9" fillId="0" borderId="5" xfId="1"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13" fillId="2" borderId="5" xfId="2" applyNumberFormat="1" applyFont="1" applyFill="1" applyBorder="1" applyAlignment="1" applyProtection="1">
      <alignment horizontal="left" vertical="center" wrapText="1"/>
    </xf>
    <xf numFmtId="44" fontId="13" fillId="2" borderId="5" xfId="1" applyFont="1" applyFill="1" applyBorder="1" applyAlignment="1" applyProtection="1">
      <alignment horizontal="center" vertical="center"/>
    </xf>
    <xf numFmtId="0" fontId="18" fillId="4" borderId="2" xfId="0" applyFont="1" applyFill="1" applyBorder="1" applyAlignment="1">
      <alignment horizontal="right" vertical="center" wrapText="1"/>
    </xf>
    <xf numFmtId="44" fontId="9" fillId="0" borderId="5" xfId="1" applyFont="1" applyBorder="1" applyAlignment="1">
      <alignment horizontal="right" vertical="center" wrapText="1"/>
    </xf>
    <xf numFmtId="44" fontId="9" fillId="0" borderId="5" xfId="1" applyFont="1" applyFill="1" applyBorder="1" applyAlignment="1">
      <alignment horizontal="right" vertical="center" wrapText="1"/>
    </xf>
    <xf numFmtId="0" fontId="0" fillId="0" borderId="0" xfId="0" applyAlignment="1">
      <alignment horizontal="right" vertical="center"/>
    </xf>
    <xf numFmtId="0" fontId="9" fillId="0" borderId="10" xfId="0" applyFont="1" applyBorder="1" applyAlignment="1">
      <alignment horizontal="center" vertical="center" wrapText="1"/>
    </xf>
    <xf numFmtId="0" fontId="9" fillId="0" borderId="10" xfId="0" applyFont="1" applyBorder="1" applyAlignment="1">
      <alignment wrapText="1"/>
    </xf>
    <xf numFmtId="4" fontId="9" fillId="0" borderId="10" xfId="0" applyNumberFormat="1" applyFont="1" applyBorder="1" applyAlignment="1">
      <alignment horizontal="center" vertical="center" wrapText="1"/>
    </xf>
    <xf numFmtId="44" fontId="9" fillId="0" borderId="10" xfId="1" applyFont="1" applyBorder="1" applyAlignment="1">
      <alignment horizontal="center" vertical="center" wrapText="1"/>
    </xf>
    <xf numFmtId="0" fontId="9" fillId="0" borderId="10" xfId="0" applyFont="1" applyBorder="1" applyAlignment="1">
      <alignment horizontal="left" vertical="center" wrapText="1"/>
    </xf>
    <xf numFmtId="2" fontId="9" fillId="0" borderId="10" xfId="0" applyNumberFormat="1" applyFont="1" applyBorder="1" applyAlignment="1">
      <alignment horizontal="center" vertical="center" wrapText="1"/>
    </xf>
    <xf numFmtId="44" fontId="9" fillId="0" borderId="10" xfId="1" applyFont="1" applyFill="1" applyBorder="1" applyAlignment="1">
      <alignment horizontal="center" vertical="center" wrapText="1"/>
    </xf>
    <xf numFmtId="44" fontId="9" fillId="0" borderId="10" xfId="1" applyFont="1" applyFill="1" applyBorder="1" applyAlignment="1">
      <alignment vertical="center" wrapText="1"/>
    </xf>
    <xf numFmtId="44" fontId="9" fillId="0" borderId="10" xfId="1" applyFont="1" applyBorder="1" applyAlignment="1">
      <alignment vertical="center" wrapText="1"/>
    </xf>
    <xf numFmtId="44" fontId="9" fillId="0" borderId="10" xfId="1" applyFont="1" applyBorder="1" applyAlignment="1">
      <alignment horizontal="center" vertical="center"/>
    </xf>
    <xf numFmtId="0" fontId="11" fillId="4" borderId="10" xfId="0" applyFont="1" applyFill="1" applyBorder="1" applyAlignment="1">
      <alignment horizontal="center" vertical="center" wrapText="1"/>
    </xf>
    <xf numFmtId="49" fontId="11" fillId="4" borderId="10" xfId="0" applyNumberFormat="1" applyFont="1" applyFill="1" applyBorder="1" applyAlignment="1">
      <alignment horizontal="center" vertical="center"/>
    </xf>
    <xf numFmtId="0" fontId="11" fillId="4" borderId="10" xfId="0" applyFont="1" applyFill="1" applyBorder="1" applyAlignment="1">
      <alignment horizontal="center" vertical="center"/>
    </xf>
    <xf numFmtId="165" fontId="11" fillId="4" borderId="10" xfId="0" applyNumberFormat="1" applyFont="1" applyFill="1" applyBorder="1" applyAlignment="1">
      <alignment horizontal="center" vertical="center"/>
    </xf>
    <xf numFmtId="49" fontId="9" fillId="0" borderId="10" xfId="0" applyNumberFormat="1" applyFont="1" applyBorder="1" applyAlignment="1">
      <alignment horizontal="center" vertical="center" wrapText="1"/>
    </xf>
    <xf numFmtId="167" fontId="9" fillId="0" borderId="10" xfId="1" applyNumberFormat="1" applyFont="1" applyBorder="1" applyAlignment="1">
      <alignment horizontal="center" vertical="center" wrapText="1"/>
    </xf>
    <xf numFmtId="2" fontId="9" fillId="0" borderId="10" xfId="1" applyNumberFormat="1" applyFont="1" applyBorder="1" applyAlignment="1">
      <alignment horizontal="center" vertical="center" wrapText="1"/>
    </xf>
    <xf numFmtId="49" fontId="18" fillId="4" borderId="10" xfId="0" applyNumberFormat="1" applyFont="1" applyFill="1" applyBorder="1" applyAlignment="1">
      <alignment horizontal="center" vertical="center" wrapText="1"/>
    </xf>
    <xf numFmtId="167" fontId="18" fillId="4" borderId="10" xfId="1" applyNumberFormat="1" applyFont="1" applyFill="1" applyBorder="1" applyAlignment="1">
      <alignment horizontal="center" vertical="center" wrapText="1"/>
    </xf>
    <xf numFmtId="44" fontId="18" fillId="4" borderId="10" xfId="1" applyFont="1" applyFill="1" applyBorder="1" applyAlignment="1">
      <alignment horizontal="center" vertical="center" wrapText="1"/>
    </xf>
    <xf numFmtId="0" fontId="11" fillId="4" borderId="10" xfId="0" applyFont="1" applyFill="1" applyBorder="1" applyAlignment="1">
      <alignment wrapText="1"/>
    </xf>
    <xf numFmtId="165" fontId="9" fillId="0" borderId="10" xfId="0" applyNumberFormat="1" applyFont="1" applyBorder="1" applyAlignment="1">
      <alignment horizontal="center" vertical="center" wrapText="1"/>
    </xf>
    <xf numFmtId="165" fontId="9" fillId="0" borderId="10" xfId="1" applyNumberFormat="1" applyFont="1" applyBorder="1" applyAlignment="1">
      <alignment horizontal="center" vertical="center" wrapText="1"/>
    </xf>
    <xf numFmtId="0" fontId="9" fillId="0" borderId="10" xfId="0" applyFont="1" applyBorder="1" applyAlignment="1">
      <alignment vertical="center" wrapText="1"/>
    </xf>
    <xf numFmtId="168" fontId="9" fillId="0" borderId="10" xfId="1" applyNumberFormat="1" applyFont="1" applyBorder="1" applyAlignment="1">
      <alignment horizontal="center" vertical="center" wrapText="1"/>
    </xf>
    <xf numFmtId="44" fontId="11" fillId="4" borderId="10" xfId="0" applyNumberFormat="1" applyFont="1" applyFill="1" applyBorder="1" applyAlignment="1">
      <alignment vertical="center"/>
    </xf>
    <xf numFmtId="0" fontId="11" fillId="4" borderId="10" xfId="0" applyFont="1" applyFill="1" applyBorder="1" applyAlignment="1">
      <alignment horizontal="center"/>
    </xf>
    <xf numFmtId="165" fontId="11" fillId="4" borderId="10" xfId="0" applyNumberFormat="1" applyFont="1" applyFill="1" applyBorder="1" applyAlignment="1">
      <alignment horizontal="center"/>
    </xf>
    <xf numFmtId="0" fontId="13" fillId="2" borderId="10" xfId="2" applyNumberFormat="1" applyFont="1" applyFill="1" applyBorder="1" applyAlignment="1" applyProtection="1">
      <alignment horizontal="left" vertical="center" wrapText="1"/>
    </xf>
    <xf numFmtId="44" fontId="13" fillId="2" borderId="10" xfId="1" applyFont="1" applyFill="1" applyBorder="1" applyAlignment="1" applyProtection="1">
      <alignment horizontal="center" vertical="center"/>
    </xf>
    <xf numFmtId="0" fontId="9" fillId="2" borderId="10" xfId="0" applyFont="1" applyFill="1" applyBorder="1"/>
    <xf numFmtId="0" fontId="9" fillId="0" borderId="10" xfId="0" applyFont="1" applyBorder="1"/>
    <xf numFmtId="49" fontId="11" fillId="4" borderId="10" xfId="0" applyNumberFormat="1" applyFont="1" applyFill="1" applyBorder="1" applyAlignment="1">
      <alignment horizontal="center" vertical="center" wrapText="1"/>
    </xf>
    <xf numFmtId="165" fontId="11" fillId="4" borderId="10" xfId="0" applyNumberFormat="1" applyFont="1" applyFill="1" applyBorder="1" applyAlignment="1">
      <alignment horizontal="center" vertical="center" wrapText="1"/>
    </xf>
    <xf numFmtId="0" fontId="13" fillId="0" borderId="10" xfId="2" applyNumberFormat="1" applyFont="1" applyBorder="1" applyAlignment="1" applyProtection="1">
      <alignment horizontal="left" vertical="center" wrapText="1"/>
    </xf>
    <xf numFmtId="0" fontId="18" fillId="0" borderId="10" xfId="0" applyFont="1" applyFill="1" applyBorder="1" applyAlignment="1">
      <alignment horizontal="center" vertical="center"/>
    </xf>
    <xf numFmtId="44" fontId="11" fillId="0" borderId="10" xfId="0" applyNumberFormat="1" applyFont="1" applyFill="1" applyBorder="1" applyAlignment="1">
      <alignment vertical="center"/>
    </xf>
    <xf numFmtId="169" fontId="9" fillId="0" borderId="10" xfId="0" applyNumberFormat="1" applyFont="1" applyBorder="1" applyAlignment="1">
      <alignment horizontal="center" vertical="center" wrapText="1"/>
    </xf>
    <xf numFmtId="0" fontId="18" fillId="4" borderId="10" xfId="0" applyFont="1" applyFill="1" applyBorder="1"/>
    <xf numFmtId="0" fontId="18" fillId="4" borderId="10" xfId="0" applyFont="1" applyFill="1" applyBorder="1" applyAlignment="1">
      <alignment horizontal="center" vertical="center"/>
    </xf>
    <xf numFmtId="165" fontId="18" fillId="4" borderId="10" xfId="0" applyNumberFormat="1" applyFont="1" applyFill="1" applyBorder="1"/>
    <xf numFmtId="44" fontId="9" fillId="0" borderId="10" xfId="1" applyFont="1" applyBorder="1" applyAlignment="1">
      <alignment horizontal="right" vertical="center" wrapText="1"/>
    </xf>
    <xf numFmtId="0" fontId="9" fillId="0" borderId="10" xfId="0" applyFont="1" applyBorder="1" applyAlignment="1">
      <alignment horizontal="center" vertical="center"/>
    </xf>
    <xf numFmtId="166" fontId="9" fillId="0" borderId="10" xfId="0" applyNumberFormat="1" applyFont="1" applyBorder="1" applyAlignment="1">
      <alignment horizontal="right" vertical="center"/>
    </xf>
    <xf numFmtId="44" fontId="11" fillId="4" borderId="10" xfId="0" applyNumberFormat="1" applyFont="1" applyFill="1" applyBorder="1" applyAlignment="1">
      <alignment horizontal="center" vertical="center"/>
    </xf>
    <xf numFmtId="0" fontId="9" fillId="0" borderId="10" xfId="0" applyFont="1" applyBorder="1" applyAlignment="1">
      <alignment horizontal="center"/>
    </xf>
    <xf numFmtId="44" fontId="9" fillId="0" borderId="10" xfId="1" applyNumberFormat="1" applyFont="1" applyFill="1" applyBorder="1" applyAlignment="1">
      <alignment horizontal="center" vertical="center" wrapText="1"/>
    </xf>
    <xf numFmtId="44" fontId="13" fillId="0" borderId="10" xfId="1" applyNumberFormat="1" applyFont="1" applyFill="1" applyBorder="1" applyAlignment="1" applyProtection="1">
      <alignment horizontal="center" vertical="center"/>
    </xf>
    <xf numFmtId="0" fontId="17" fillId="3" borderId="0" xfId="0" applyFont="1" applyFill="1" applyAlignment="1">
      <alignment vertical="center"/>
    </xf>
    <xf numFmtId="0" fontId="11" fillId="4" borderId="10" xfId="0" applyFont="1" applyFill="1" applyBorder="1" applyAlignment="1">
      <alignment horizontal="center" vertical="center" wrapText="1"/>
    </xf>
    <xf numFmtId="0" fontId="11" fillId="4" borderId="10" xfId="0" applyFont="1" applyFill="1" applyBorder="1" applyAlignment="1">
      <alignment horizontal="center" vertical="center"/>
    </xf>
    <xf numFmtId="0" fontId="16" fillId="0" borderId="0" xfId="0" applyFont="1" applyAlignment="1">
      <alignment vertical="center"/>
    </xf>
    <xf numFmtId="0" fontId="16" fillId="0" borderId="0" xfId="0" applyFont="1" applyFill="1" applyAlignment="1">
      <alignment vertical="center"/>
    </xf>
    <xf numFmtId="0" fontId="0" fillId="4" borderId="0" xfId="0" applyFill="1"/>
    <xf numFmtId="0" fontId="9" fillId="4" borderId="1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44" fontId="13" fillId="0" borderId="0" xfId="1" applyFont="1" applyFill="1" applyBorder="1" applyAlignment="1">
      <alignment horizontal="center" vertical="center" wrapText="1"/>
    </xf>
    <xf numFmtId="44" fontId="9" fillId="0" borderId="5" xfId="1" applyFont="1" applyFill="1" applyBorder="1" applyAlignment="1">
      <alignment horizontal="center" vertical="center"/>
    </xf>
    <xf numFmtId="44" fontId="9" fillId="0" borderId="5" xfId="0" applyNumberFormat="1"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2" xfId="0" applyFont="1" applyFill="1" applyBorder="1" applyAlignment="1">
      <alignment horizontal="right" vertical="center" wrapText="1"/>
    </xf>
    <xf numFmtId="44" fontId="18" fillId="4" borderId="0" xfId="1" applyFont="1" applyFill="1" applyBorder="1" applyAlignment="1">
      <alignment horizontal="center" vertical="center" wrapText="1"/>
    </xf>
    <xf numFmtId="2" fontId="9" fillId="0" borderId="1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2" fontId="13" fillId="0" borderId="0"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2" fontId="9"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44" fontId="18" fillId="0" borderId="0" xfId="1" applyFont="1" applyFill="1" applyBorder="1" applyAlignment="1">
      <alignment horizontal="center" vertical="center" wrapText="1"/>
    </xf>
    <xf numFmtId="0" fontId="17" fillId="0" borderId="0" xfId="0" applyFont="1" applyFill="1" applyBorder="1" applyAlignment="1">
      <alignment vertical="center"/>
    </xf>
    <xf numFmtId="44" fontId="18" fillId="0" borderId="9" xfId="1" applyFont="1" applyFill="1" applyBorder="1" applyAlignment="1">
      <alignment horizontal="center" vertical="center" wrapText="1"/>
    </xf>
    <xf numFmtId="0" fontId="18" fillId="0" borderId="7" xfId="0" applyFont="1" applyFill="1" applyBorder="1" applyAlignment="1">
      <alignment horizontal="right" vertical="center" wrapText="1"/>
    </xf>
    <xf numFmtId="0" fontId="18" fillId="0" borderId="8" xfId="0" applyFont="1" applyFill="1" applyBorder="1" applyAlignment="1">
      <alignment horizontal="right" vertical="center" wrapText="1"/>
    </xf>
    <xf numFmtId="44" fontId="18" fillId="0" borderId="8" xfId="1" applyFont="1" applyFill="1" applyBorder="1" applyAlignment="1">
      <alignment horizontal="center" vertical="center" wrapText="1"/>
    </xf>
    <xf numFmtId="0" fontId="17" fillId="4" borderId="0" xfId="0" applyFont="1" applyFill="1" applyAlignment="1">
      <alignment vertical="center"/>
    </xf>
    <xf numFmtId="0" fontId="18" fillId="4" borderId="3"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44" fontId="13" fillId="0" borderId="5" xfId="1" applyFont="1" applyFill="1" applyBorder="1" applyAlignment="1">
      <alignment horizontal="left" vertical="center" wrapText="1"/>
    </xf>
    <xf numFmtId="0" fontId="18" fillId="4" borderId="13" xfId="0" applyFont="1" applyFill="1" applyBorder="1" applyAlignment="1">
      <alignment horizontal="left" vertical="center" wrapText="1"/>
    </xf>
    <xf numFmtId="0" fontId="11" fillId="4" borderId="10" xfId="0" applyFont="1" applyFill="1" applyBorder="1" applyAlignment="1">
      <alignment horizontal="center"/>
    </xf>
    <xf numFmtId="0" fontId="9" fillId="0" borderId="10" xfId="0" applyFont="1" applyBorder="1" applyAlignment="1">
      <alignment horizontal="center" vertical="center"/>
    </xf>
    <xf numFmtId="0" fontId="11" fillId="4" borderId="10" xfId="0" applyFont="1" applyFill="1" applyBorder="1" applyAlignment="1">
      <alignment horizontal="center" vertical="center" wrapText="1"/>
    </xf>
    <xf numFmtId="0" fontId="14" fillId="2" borderId="0" xfId="3" applyFont="1" applyFill="1" applyAlignment="1">
      <alignment horizontal="center" wrapText="1"/>
    </xf>
    <xf numFmtId="0" fontId="18" fillId="4" borderId="20" xfId="0" applyFont="1" applyFill="1" applyBorder="1" applyAlignment="1">
      <alignment horizontal="left" vertical="center" wrapText="1"/>
    </xf>
    <xf numFmtId="0" fontId="18" fillId="4" borderId="1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9" fillId="0" borderId="10" xfId="0" applyFont="1" applyFill="1" applyBorder="1" applyAlignment="1">
      <alignment horizontal="center" vertical="center"/>
    </xf>
    <xf numFmtId="167" fontId="9" fillId="0" borderId="10" xfId="0" applyNumberFormat="1" applyFont="1" applyFill="1" applyBorder="1" applyAlignment="1">
      <alignment horizontal="center" vertical="center" wrapText="1"/>
    </xf>
    <xf numFmtId="44" fontId="9" fillId="0" borderId="10" xfId="1" applyFont="1" applyFill="1" applyBorder="1" applyAlignment="1">
      <alignment horizontal="center" vertical="center"/>
    </xf>
    <xf numFmtId="44" fontId="9" fillId="0" borderId="0" xfId="1"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4" xfId="0" applyFont="1" applyFill="1" applyBorder="1" applyAlignment="1">
      <alignment horizontal="left" vertical="center" wrapText="1"/>
    </xf>
    <xf numFmtId="167" fontId="9" fillId="0" borderId="24" xfId="0" applyNumberFormat="1" applyFont="1" applyFill="1" applyBorder="1" applyAlignment="1">
      <alignment horizontal="center" vertical="center" wrapText="1"/>
    </xf>
    <xf numFmtId="44" fontId="9" fillId="0" borderId="24" xfId="1" applyFont="1" applyFill="1" applyBorder="1" applyAlignment="1">
      <alignment horizontal="center" vertical="center"/>
    </xf>
    <xf numFmtId="44" fontId="9" fillId="0" borderId="24" xfId="1" applyFont="1" applyFill="1" applyBorder="1" applyAlignment="1">
      <alignment vertical="center" wrapText="1"/>
    </xf>
    <xf numFmtId="0" fontId="9" fillId="0" borderId="13"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167" fontId="9" fillId="0" borderId="16" xfId="0" applyNumberFormat="1"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4" xfId="0" applyFont="1" applyFill="1" applyBorder="1" applyAlignment="1">
      <alignment vertical="center" wrapText="1"/>
    </xf>
    <xf numFmtId="0" fontId="11" fillId="4" borderId="15" xfId="0" applyFont="1" applyFill="1" applyBorder="1" applyAlignment="1">
      <alignment vertical="center" wrapText="1"/>
    </xf>
    <xf numFmtId="0" fontId="11" fillId="4" borderId="22" xfId="0" applyFont="1" applyFill="1" applyBorder="1" applyAlignment="1">
      <alignment horizontal="center" vertical="center" wrapText="1"/>
    </xf>
    <xf numFmtId="0" fontId="12" fillId="0" borderId="0" xfId="0" applyFont="1" applyFill="1"/>
    <xf numFmtId="0" fontId="17" fillId="0" borderId="0" xfId="0" applyFont="1" applyFill="1"/>
    <xf numFmtId="0" fontId="16" fillId="0" borderId="0" xfId="0" applyFont="1" applyFill="1"/>
    <xf numFmtId="2" fontId="13" fillId="0" borderId="5" xfId="0" applyNumberFormat="1" applyFont="1" applyFill="1" applyBorder="1" applyAlignment="1">
      <alignment horizontal="left" vertical="center" wrapText="1"/>
    </xf>
    <xf numFmtId="4" fontId="9" fillId="0" borderId="10" xfId="1" applyNumberFormat="1" applyFont="1" applyFill="1" applyBorder="1" applyAlignment="1">
      <alignment horizontal="center" vertical="center" wrapText="1"/>
    </xf>
    <xf numFmtId="4" fontId="13" fillId="0" borderId="10" xfId="1" applyNumberFormat="1" applyFont="1" applyFill="1" applyBorder="1" applyAlignment="1" applyProtection="1">
      <alignment horizontal="center" vertical="center"/>
    </xf>
    <xf numFmtId="0" fontId="21" fillId="4" borderId="0" xfId="0" applyFont="1" applyFill="1" applyAlignment="1">
      <alignment vertical="center"/>
    </xf>
    <xf numFmtId="44" fontId="21" fillId="4" borderId="0" xfId="0" applyNumberFormat="1" applyFont="1" applyFill="1" applyAlignment="1">
      <alignment vertical="center"/>
    </xf>
    <xf numFmtId="0" fontId="22" fillId="4" borderId="10" xfId="0" applyFont="1" applyFill="1" applyBorder="1" applyAlignment="1">
      <alignment horizontal="center" vertical="center" wrapText="1"/>
    </xf>
    <xf numFmtId="0" fontId="9" fillId="2" borderId="13" xfId="0" applyFont="1" applyFill="1" applyBorder="1"/>
    <xf numFmtId="0" fontId="9" fillId="2" borderId="14" xfId="0" applyFont="1" applyFill="1" applyBorder="1"/>
    <xf numFmtId="0" fontId="9" fillId="2" borderId="15" xfId="0" applyFont="1" applyFill="1" applyBorder="1"/>
    <xf numFmtId="0" fontId="18" fillId="0" borderId="10" xfId="0" applyFont="1" applyFill="1" applyBorder="1"/>
    <xf numFmtId="165" fontId="18" fillId="0" borderId="10" xfId="0" applyNumberFormat="1" applyFont="1" applyFill="1" applyBorder="1"/>
    <xf numFmtId="0" fontId="11" fillId="0" borderId="10" xfId="0" applyFont="1" applyFill="1" applyBorder="1" applyAlignment="1">
      <alignment horizontal="right" vertical="center"/>
    </xf>
    <xf numFmtId="0" fontId="9" fillId="0" borderId="10" xfId="0" applyFont="1" applyFill="1" applyBorder="1" applyAlignment="1">
      <alignment horizontal="center"/>
    </xf>
    <xf numFmtId="0" fontId="13" fillId="0" borderId="5" xfId="0" applyFont="1" applyFill="1" applyBorder="1" applyAlignment="1">
      <alignment horizontal="center" vertical="center"/>
    </xf>
    <xf numFmtId="0" fontId="18" fillId="4" borderId="8" xfId="0" applyFont="1" applyFill="1" applyBorder="1" applyAlignment="1">
      <alignment horizontal="left" vertical="center"/>
    </xf>
    <xf numFmtId="0" fontId="18" fillId="0" borderId="19" xfId="0" applyFont="1" applyFill="1" applyBorder="1" applyAlignment="1">
      <alignment horizontal="center" vertical="center"/>
    </xf>
    <xf numFmtId="44" fontId="18" fillId="0" borderId="19" xfId="0" applyNumberFormat="1"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xf>
    <xf numFmtId="0" fontId="9" fillId="0" borderId="5" xfId="0" applyFont="1" applyBorder="1" applyAlignment="1">
      <alignment horizontal="right" vertical="center" wrapText="1"/>
    </xf>
    <xf numFmtId="44" fontId="9" fillId="0" borderId="7" xfId="0" applyNumberFormat="1" applyFont="1" applyBorder="1" applyAlignment="1">
      <alignment horizontal="center" vertical="center" wrapText="1"/>
    </xf>
    <xf numFmtId="44" fontId="9" fillId="0" borderId="9" xfId="0" applyNumberFormat="1" applyFont="1" applyBorder="1" applyAlignment="1">
      <alignment horizontal="center" vertical="center" wrapText="1"/>
    </xf>
    <xf numFmtId="44" fontId="18" fillId="4" borderId="5" xfId="0" applyNumberFormat="1" applyFont="1" applyFill="1" applyBorder="1" applyAlignment="1">
      <alignment horizontal="left" vertical="center" wrapText="1"/>
    </xf>
    <xf numFmtId="0" fontId="18" fillId="4" borderId="7" xfId="0" applyFont="1" applyFill="1" applyBorder="1" applyAlignment="1">
      <alignment vertical="center" wrapText="1"/>
    </xf>
    <xf numFmtId="0" fontId="9" fillId="0" borderId="26" xfId="0" applyFont="1" applyFill="1" applyBorder="1" applyAlignment="1">
      <alignment horizontal="center" vertical="center" wrapText="1"/>
    </xf>
    <xf numFmtId="0" fontId="9" fillId="0" borderId="26" xfId="0" applyFont="1" applyFill="1" applyBorder="1" applyAlignment="1">
      <alignment horizontal="left" vertical="center" wrapText="1"/>
    </xf>
    <xf numFmtId="44" fontId="9" fillId="0" borderId="26" xfId="1" applyFont="1" applyFill="1" applyBorder="1" applyAlignment="1">
      <alignment horizontal="center" vertical="center" wrapText="1"/>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10" xfId="0" applyFont="1" applyFill="1" applyBorder="1" applyAlignment="1">
      <alignment horizontal="left" vertical="center" wrapText="1"/>
    </xf>
    <xf numFmtId="0" fontId="11" fillId="4" borderId="10" xfId="0" applyFont="1" applyFill="1" applyBorder="1" applyAlignment="1">
      <alignment horizontal="center"/>
    </xf>
    <xf numFmtId="0" fontId="11" fillId="4" borderId="10"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0" xfId="0" applyFont="1" applyFill="1" applyBorder="1" applyAlignment="1">
      <alignment horizontal="center"/>
    </xf>
    <xf numFmtId="0" fontId="11" fillId="4" borderId="10" xfId="0" applyFont="1" applyFill="1" applyBorder="1" applyAlignment="1">
      <alignment horizontal="center" vertical="center"/>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9" fillId="0" borderId="1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2" fillId="4" borderId="10" xfId="0" quotePrefix="1" applyFont="1" applyFill="1" applyBorder="1" applyAlignment="1">
      <alignment horizontal="center" vertical="center" wrapText="1"/>
    </xf>
    <xf numFmtId="0" fontId="11" fillId="0" borderId="26" xfId="0" applyFont="1" applyFill="1" applyBorder="1" applyAlignment="1">
      <alignment horizontal="right" vertical="center"/>
    </xf>
    <xf numFmtId="44" fontId="11" fillId="0" borderId="26" xfId="0" applyNumberFormat="1" applyFont="1" applyFill="1" applyBorder="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1" fillId="4" borderId="10" xfId="0" applyFont="1" applyFill="1" applyBorder="1" applyAlignment="1">
      <alignment horizontal="center" vertical="center"/>
    </xf>
    <xf numFmtId="0" fontId="9" fillId="0" borderId="10" xfId="0" applyFont="1" applyFill="1" applyBorder="1" applyAlignment="1">
      <alignment horizontal="center" wrapText="1"/>
    </xf>
    <xf numFmtId="44" fontId="13" fillId="0" borderId="10" xfId="1" applyFont="1" applyFill="1" applyBorder="1" applyAlignment="1" applyProtection="1">
      <alignment horizontal="center" vertical="center"/>
    </xf>
    <xf numFmtId="0" fontId="23" fillId="0" borderId="0" xfId="0" applyFont="1" applyAlignment="1">
      <alignment horizontal="center" vertical="center"/>
    </xf>
    <xf numFmtId="0" fontId="18" fillId="4" borderId="5" xfId="0" applyFont="1" applyFill="1" applyBorder="1" applyAlignment="1">
      <alignment horizontal="left" vertical="center" wrapText="1"/>
    </xf>
    <xf numFmtId="0" fontId="18" fillId="4" borderId="5" xfId="0" applyFont="1" applyFill="1" applyBorder="1" applyAlignment="1">
      <alignment horizontal="center" vertical="center" wrapText="1"/>
    </xf>
    <xf numFmtId="44" fontId="8" fillId="4" borderId="5" xfId="0" applyNumberFormat="1" applyFont="1" applyFill="1" applyBorder="1" applyAlignment="1">
      <alignment horizontal="center" vertical="center"/>
    </xf>
    <xf numFmtId="44" fontId="18" fillId="4" borderId="19" xfId="0" applyNumberFormat="1" applyFont="1" applyFill="1" applyBorder="1" applyAlignment="1">
      <alignment horizontal="center" vertical="center"/>
    </xf>
    <xf numFmtId="0" fontId="18" fillId="4" borderId="19" xfId="0" applyFont="1" applyFill="1" applyBorder="1" applyAlignment="1">
      <alignment horizontal="center" vertical="center"/>
    </xf>
    <xf numFmtId="0" fontId="18" fillId="4" borderId="27" xfId="0" applyFont="1" applyFill="1" applyBorder="1" applyAlignment="1">
      <alignment horizontal="left" vertical="center" wrapText="1"/>
    </xf>
    <xf numFmtId="44" fontId="18" fillId="4" borderId="7" xfId="1" applyFont="1" applyFill="1" applyBorder="1" applyAlignment="1">
      <alignment horizontal="center" vertical="center" wrapText="1"/>
    </xf>
    <xf numFmtId="44" fontId="18" fillId="4" borderId="9" xfId="1" applyFont="1" applyFill="1" applyBorder="1" applyAlignment="1">
      <alignment horizontal="center" vertical="center" wrapText="1"/>
    </xf>
    <xf numFmtId="0" fontId="18" fillId="4" borderId="17" xfId="0" applyFont="1" applyFill="1" applyBorder="1" applyAlignment="1">
      <alignment horizontal="center" vertical="center" wrapText="1"/>
    </xf>
    <xf numFmtId="44" fontId="18" fillId="4" borderId="17" xfId="1" applyFont="1" applyFill="1" applyBorder="1" applyAlignment="1">
      <alignment horizontal="center" vertical="center" wrapText="1"/>
    </xf>
    <xf numFmtId="0" fontId="18" fillId="4" borderId="10" xfId="0" applyFont="1" applyFill="1" applyBorder="1" applyAlignment="1">
      <alignment horizontal="right"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right" vertical="center" wrapText="1"/>
    </xf>
    <xf numFmtId="44" fontId="18" fillId="4" borderId="7" xfId="0" applyNumberFormat="1" applyFont="1" applyFill="1" applyBorder="1" applyAlignment="1">
      <alignment horizontal="center" vertical="center" wrapText="1"/>
    </xf>
    <xf numFmtId="44" fontId="18" fillId="4" borderId="9" xfId="0" applyNumberFormat="1" applyFont="1" applyFill="1" applyBorder="1" applyAlignment="1">
      <alignment horizontal="center" vertical="center" wrapText="1"/>
    </xf>
    <xf numFmtId="0" fontId="11" fillId="4" borderId="5" xfId="0" applyFont="1" applyFill="1" applyBorder="1" applyAlignment="1">
      <alignment horizontal="center" vertical="center"/>
    </xf>
    <xf numFmtId="166" fontId="8" fillId="4" borderId="5" xfId="0" applyNumberFormat="1" applyFont="1" applyFill="1" applyBorder="1" applyAlignment="1">
      <alignment horizontal="center" vertical="center"/>
    </xf>
    <xf numFmtId="0" fontId="8" fillId="4" borderId="5" xfId="0" applyFont="1" applyFill="1" applyBorder="1" applyAlignment="1">
      <alignment horizontal="center" vertical="center"/>
    </xf>
    <xf numFmtId="0" fontId="18" fillId="4" borderId="20" xfId="0" applyFont="1" applyFill="1" applyBorder="1" applyAlignment="1">
      <alignment horizontal="left" vertical="center" wrapText="1"/>
    </xf>
    <xf numFmtId="44" fontId="18" fillId="4" borderId="18" xfId="1" applyFont="1" applyFill="1" applyBorder="1" applyAlignment="1">
      <alignment horizontal="center" vertical="center" wrapText="1"/>
    </xf>
    <xf numFmtId="0" fontId="18" fillId="4" borderId="8" xfId="0" applyFont="1" applyFill="1" applyBorder="1" applyAlignment="1">
      <alignment horizontal="center" vertical="center"/>
    </xf>
    <xf numFmtId="0" fontId="18" fillId="4" borderId="7"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9" xfId="0" applyFont="1" applyFill="1" applyBorder="1" applyAlignment="1">
      <alignment horizontal="left" vertical="center" wrapText="1"/>
    </xf>
    <xf numFmtId="44" fontId="18" fillId="4" borderId="13" xfId="1" applyFont="1" applyFill="1" applyBorder="1" applyAlignment="1">
      <alignment horizontal="center" vertical="center" wrapText="1"/>
    </xf>
    <xf numFmtId="44" fontId="18" fillId="4" borderId="15" xfId="1" applyFont="1" applyFill="1" applyBorder="1" applyAlignment="1">
      <alignment horizontal="center" vertical="center" wrapText="1"/>
    </xf>
    <xf numFmtId="0" fontId="8" fillId="4" borderId="8" xfId="0" applyFont="1" applyFill="1" applyBorder="1" applyAlignment="1">
      <alignment horizontal="center" vertical="center"/>
    </xf>
    <xf numFmtId="44" fontId="8" fillId="4" borderId="8" xfId="0" applyNumberFormat="1" applyFont="1" applyFill="1" applyBorder="1" applyAlignment="1">
      <alignment horizontal="center" vertical="center"/>
    </xf>
    <xf numFmtId="0" fontId="18" fillId="4" borderId="10" xfId="0" applyFont="1" applyFill="1" applyBorder="1" applyAlignment="1">
      <alignment horizontal="center" vertical="center" wrapText="1"/>
    </xf>
    <xf numFmtId="44" fontId="18" fillId="4" borderId="10" xfId="1" applyFont="1" applyFill="1" applyBorder="1" applyAlignment="1">
      <alignment horizontal="center" vertical="center" wrapText="1"/>
    </xf>
    <xf numFmtId="0" fontId="18" fillId="4" borderId="5" xfId="0" applyFont="1" applyFill="1" applyBorder="1" applyAlignment="1">
      <alignment horizontal="right" vertical="center"/>
    </xf>
    <xf numFmtId="0" fontId="9" fillId="0" borderId="6" xfId="0" applyFont="1" applyBorder="1" applyAlignment="1">
      <alignment vertical="center" wrapText="1"/>
    </xf>
    <xf numFmtId="0" fontId="9" fillId="0" borderId="5" xfId="0" applyFont="1" applyBorder="1" applyAlignment="1">
      <alignment vertical="center" wrapText="1"/>
    </xf>
    <xf numFmtId="4" fontId="9" fillId="0" borderId="5" xfId="0" applyNumberFormat="1" applyFont="1" applyBorder="1" applyAlignment="1">
      <alignment horizontal="left" vertical="center" wrapText="1"/>
    </xf>
    <xf numFmtId="164" fontId="13" fillId="0" borderId="6" xfId="0" applyNumberFormat="1" applyFont="1" applyBorder="1" applyAlignment="1">
      <alignment horizontal="left" vertical="center" wrapText="1"/>
    </xf>
    <xf numFmtId="0" fontId="1" fillId="0" borderId="5" xfId="0" applyFont="1" applyBorder="1" applyAlignment="1">
      <alignment horizontal="center" vertical="center" wrapText="1"/>
    </xf>
    <xf numFmtId="0" fontId="15" fillId="4" borderId="5" xfId="0" applyFont="1" applyFill="1" applyBorder="1" applyAlignment="1">
      <alignment horizontal="center" vertical="center" wrapText="1"/>
    </xf>
    <xf numFmtId="0" fontId="18" fillId="4" borderId="18" xfId="0" applyFont="1" applyFill="1" applyBorder="1" applyAlignment="1">
      <alignment horizontal="right" vertical="center" wrapText="1"/>
    </xf>
    <xf numFmtId="0" fontId="9" fillId="4" borderId="18" xfId="0" applyFont="1" applyFill="1" applyBorder="1" applyAlignment="1">
      <alignment horizontal="right" vertical="center" wrapText="1"/>
    </xf>
    <xf numFmtId="44" fontId="9" fillId="4" borderId="18" xfId="1" applyFont="1" applyFill="1" applyBorder="1" applyAlignment="1">
      <alignment horizontal="center" vertical="center" wrapText="1"/>
    </xf>
    <xf numFmtId="0" fontId="18"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8" fillId="4" borderId="7" xfId="0" applyFont="1" applyFill="1" applyBorder="1" applyAlignment="1">
      <alignment horizontal="right" vertical="center" wrapText="1"/>
    </xf>
    <xf numFmtId="0" fontId="18" fillId="4" borderId="8" xfId="0" applyFont="1" applyFill="1" applyBorder="1" applyAlignment="1">
      <alignment horizontal="right" vertical="center" wrapText="1"/>
    </xf>
    <xf numFmtId="0" fontId="18" fillId="4" borderId="9" xfId="0" applyFont="1" applyFill="1" applyBorder="1" applyAlignment="1">
      <alignment horizontal="right" vertical="center" wrapText="1"/>
    </xf>
    <xf numFmtId="2" fontId="18" fillId="4" borderId="7" xfId="0" applyNumberFormat="1" applyFont="1" applyFill="1" applyBorder="1" applyAlignment="1">
      <alignment horizontal="right" vertical="center" wrapText="1"/>
    </xf>
    <xf numFmtId="2" fontId="18" fillId="4" borderId="8" xfId="0" applyNumberFormat="1" applyFont="1" applyFill="1" applyBorder="1" applyAlignment="1">
      <alignment horizontal="right" vertical="center" wrapText="1"/>
    </xf>
    <xf numFmtId="2" fontId="18" fillId="4" borderId="9" xfId="0" applyNumberFormat="1" applyFont="1" applyFill="1" applyBorder="1" applyAlignment="1">
      <alignment horizontal="right" vertical="center" wrapText="1"/>
    </xf>
    <xf numFmtId="0" fontId="18" fillId="4" borderId="17" xfId="0" applyFont="1" applyFill="1" applyBorder="1" applyAlignment="1">
      <alignment horizontal="right" vertical="center" wrapText="1"/>
    </xf>
    <xf numFmtId="0" fontId="8" fillId="4" borderId="5" xfId="0" applyFont="1" applyFill="1" applyBorder="1" applyAlignment="1">
      <alignment horizontal="center" vertical="center" wrapText="1"/>
    </xf>
    <xf numFmtId="44" fontId="8" fillId="4" borderId="5" xfId="1" applyFont="1" applyFill="1" applyBorder="1" applyAlignment="1">
      <alignment horizontal="center" vertical="center" wrapText="1"/>
    </xf>
    <xf numFmtId="0" fontId="18" fillId="4" borderId="19" xfId="0" applyFont="1" applyFill="1" applyBorder="1" applyAlignment="1">
      <alignment horizontal="center" vertical="center" wrapText="1"/>
    </xf>
    <xf numFmtId="44" fontId="18" fillId="4" borderId="19" xfId="0" applyNumberFormat="1"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8" fillId="4" borderId="10" xfId="0" applyFont="1" applyFill="1" applyBorder="1" applyAlignment="1">
      <alignment horizontal="center" vertical="center" wrapText="1"/>
    </xf>
    <xf numFmtId="44" fontId="8" fillId="4" borderId="10" xfId="1"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3"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15"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18" fillId="4" borderId="19" xfId="0" applyFont="1" applyFill="1" applyBorder="1" applyAlignment="1">
      <alignment horizontal="right" vertical="center"/>
    </xf>
    <xf numFmtId="44" fontId="18" fillId="4" borderId="5"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44" fontId="18" fillId="4" borderId="8" xfId="1" applyFont="1" applyFill="1" applyBorder="1" applyAlignment="1">
      <alignment horizontal="center" vertical="center" wrapText="1"/>
    </xf>
    <xf numFmtId="0" fontId="9" fillId="4" borderId="8" xfId="0" applyFont="1" applyFill="1" applyBorder="1" applyAlignment="1">
      <alignment horizontal="right" vertical="center" wrapText="1"/>
    </xf>
    <xf numFmtId="0" fontId="9" fillId="4" borderId="9" xfId="0" applyFont="1" applyFill="1" applyBorder="1" applyAlignment="1">
      <alignment horizontal="right" vertical="center" wrapText="1"/>
    </xf>
    <xf numFmtId="44" fontId="9" fillId="4" borderId="9" xfId="1"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0" xfId="0" applyFont="1" applyFill="1" applyBorder="1" applyAlignment="1">
      <alignment horizontal="right" vertical="center"/>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10" xfId="0" applyFont="1" applyFill="1" applyBorder="1" applyAlignment="1">
      <alignment horizontal="center" vertical="center" wrapText="1"/>
    </xf>
    <xf numFmtId="0" fontId="11" fillId="4" borderId="10" xfId="0" applyFont="1" applyFill="1" applyBorder="1" applyAlignment="1">
      <alignment horizontal="center" vertical="center"/>
    </xf>
    <xf numFmtId="0" fontId="11" fillId="4" borderId="10" xfId="0" applyFont="1" applyFill="1" applyBorder="1" applyAlignment="1">
      <alignment horizontal="center" wrapText="1"/>
    </xf>
    <xf numFmtId="0" fontId="11" fillId="4" borderId="10" xfId="0" applyFont="1" applyFill="1" applyBorder="1" applyAlignment="1">
      <alignment horizontal="center"/>
    </xf>
    <xf numFmtId="0" fontId="11" fillId="4" borderId="13"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3" xfId="0" applyFont="1" applyFill="1" applyBorder="1" applyAlignment="1">
      <alignment horizontal="right" vertical="center"/>
    </xf>
    <xf numFmtId="0" fontId="11" fillId="4" borderId="14" xfId="0" applyFont="1" applyFill="1" applyBorder="1" applyAlignment="1">
      <alignment horizontal="right" vertical="center"/>
    </xf>
    <xf numFmtId="0" fontId="11" fillId="4" borderId="15" xfId="0" applyFont="1" applyFill="1" applyBorder="1" applyAlignment="1">
      <alignment horizontal="right" vertical="center"/>
    </xf>
    <xf numFmtId="0" fontId="11" fillId="4" borderId="0" xfId="0" applyFont="1" applyFill="1" applyAlignment="1">
      <alignment horizontal="right" vertical="center"/>
    </xf>
    <xf numFmtId="44" fontId="11" fillId="4" borderId="19" xfId="0" applyNumberFormat="1" applyFont="1" applyFill="1" applyBorder="1" applyAlignment="1">
      <alignment horizontal="center" vertical="center"/>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10" fillId="2" borderId="20" xfId="0" applyFont="1" applyFill="1" applyBorder="1" applyAlignment="1">
      <alignment horizontal="center" vertical="center"/>
    </xf>
    <xf numFmtId="0" fontId="11" fillId="4" borderId="10" xfId="0" applyFont="1" applyFill="1" applyBorder="1" applyAlignment="1">
      <alignment horizontal="left" vertical="center" wrapText="1"/>
    </xf>
    <xf numFmtId="0" fontId="10" fillId="0" borderId="10" xfId="0" applyFont="1" applyBorder="1" applyAlignment="1">
      <alignment horizontal="center"/>
    </xf>
    <xf numFmtId="0" fontId="11" fillId="4" borderId="22"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center" vertical="center" wrapText="1"/>
    </xf>
    <xf numFmtId="0" fontId="0" fillId="2" borderId="25" xfId="0" applyFill="1" applyBorder="1"/>
  </cellXfs>
  <cellStyles count="7">
    <cellStyle name="Moeda" xfId="1" builtinId="4"/>
    <cellStyle name="Normal" xfId="0" builtinId="0"/>
    <cellStyle name="Normal 10" xfId="2" xr:uid="{00000000-0005-0000-0000-000002000000}"/>
    <cellStyle name="Normal 16" xfId="3" xr:uid="{00000000-0005-0000-0000-000003000000}"/>
    <cellStyle name="Normal 2" xfId="4" xr:uid="{00000000-0005-0000-0000-000004000000}"/>
    <cellStyle name="Normal 3" xfId="6" xr:uid="{00000000-0005-0000-0000-000005000000}"/>
    <cellStyle name="Porcentagem 2" xfId="5" xr:uid="{00000000-0005-0000-0000-000007000000}"/>
  </cellStyles>
  <dxfs count="0"/>
  <tableStyles count="0" defaultTableStyle="TableStyleMedium2" defaultPivotStyle="PivotStyleLight16"/>
  <colors>
    <mruColors>
      <color rgb="FF3366CC"/>
      <color rgb="FF00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gen\Desktop\Ataliba\Embaixada%20do%20chile\Proposta%20Original\Mesma%20proposta,%20ordenada%20por%20servi&#231;os\Ultima%20proposta%20de%2027%20mai%202019\Orcamento%20Embaixada%20do%20Chile%20por%20etapa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GERAL"/>
      <sheetName val="MAO DE OBRA"/>
      <sheetName val="cronograma-1"/>
      <sheetName val="PORTAS"/>
      <sheetName val="VIDROS"/>
      <sheetName val="MOBILIÁRIO E CFTV"/>
      <sheetName val="cronograma - 2"/>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7"/>
  <sheetViews>
    <sheetView tabSelected="1" view="pageBreakPreview" topLeftCell="A50" zoomScale="78" zoomScaleNormal="80" zoomScaleSheetLayoutView="78" workbookViewId="0">
      <selection activeCell="B58" sqref="B58:H58"/>
    </sheetView>
  </sheetViews>
  <sheetFormatPr defaultRowHeight="15" x14ac:dyDescent="0.25"/>
  <cols>
    <col min="1" max="1" width="12.140625" style="2" customWidth="1"/>
    <col min="2" max="2" width="19.140625" style="2" customWidth="1"/>
    <col min="3" max="3" width="16.5703125" style="2" customWidth="1"/>
    <col min="4" max="4" width="59" style="3" customWidth="1"/>
    <col min="5" max="5" width="13.28515625" style="2" customWidth="1"/>
    <col min="6" max="6" width="18.28515625" style="2" customWidth="1"/>
    <col min="7" max="7" width="17.85546875" style="2" customWidth="1"/>
    <col min="8" max="8" width="23.5703125" style="25" customWidth="1"/>
    <col min="9" max="15" width="9.140625" style="10"/>
  </cols>
  <sheetData>
    <row r="1" spans="1:15" ht="7.5" customHeight="1" x14ac:dyDescent="0.25">
      <c r="A1" s="229"/>
      <c r="B1" s="229"/>
      <c r="C1" s="229"/>
      <c r="D1" s="229"/>
      <c r="E1" s="229"/>
      <c r="F1" s="229"/>
      <c r="G1" s="229"/>
      <c r="H1" s="229"/>
    </row>
    <row r="2" spans="1:15" ht="26.25" customHeight="1" x14ac:dyDescent="0.25">
      <c r="A2" s="230" t="s">
        <v>0</v>
      </c>
      <c r="B2" s="230"/>
      <c r="C2" s="230"/>
      <c r="D2" s="230"/>
      <c r="E2" s="230"/>
      <c r="F2" s="230"/>
      <c r="G2" s="230"/>
      <c r="H2" s="230"/>
    </row>
    <row r="3" spans="1:15" ht="21.75" customHeight="1" x14ac:dyDescent="0.25">
      <c r="A3" s="226" t="s">
        <v>84</v>
      </c>
      <c r="B3" s="226"/>
      <c r="C3" s="226" t="s">
        <v>70</v>
      </c>
      <c r="D3" s="226"/>
      <c r="E3" s="226"/>
      <c r="F3" s="226"/>
      <c r="G3" s="226"/>
      <c r="H3" s="226"/>
    </row>
    <row r="4" spans="1:15" ht="24.75" customHeight="1" x14ac:dyDescent="0.25">
      <c r="A4" s="226" t="s">
        <v>85</v>
      </c>
      <c r="B4" s="226"/>
      <c r="C4" s="226" t="s">
        <v>762</v>
      </c>
      <c r="D4" s="226"/>
      <c r="E4" s="226"/>
      <c r="F4" s="226"/>
      <c r="G4" s="226"/>
      <c r="H4" s="226"/>
    </row>
    <row r="5" spans="1:15" ht="25.5" customHeight="1" x14ac:dyDescent="0.25">
      <c r="A5" s="226" t="s">
        <v>86</v>
      </c>
      <c r="B5" s="226"/>
      <c r="C5" s="227" t="s">
        <v>761</v>
      </c>
      <c r="D5" s="227"/>
      <c r="E5" s="227"/>
      <c r="F5" s="227"/>
      <c r="G5" s="227"/>
      <c r="H5" s="227"/>
    </row>
    <row r="6" spans="1:15" ht="22.5" customHeight="1" x14ac:dyDescent="0.25">
      <c r="A6" s="226" t="s">
        <v>87</v>
      </c>
      <c r="B6" s="226"/>
      <c r="C6" s="226" t="s">
        <v>1</v>
      </c>
      <c r="D6" s="226"/>
      <c r="E6" s="226"/>
      <c r="F6" s="226"/>
      <c r="G6" s="226"/>
      <c r="H6" s="226"/>
    </row>
    <row r="7" spans="1:15" ht="16.5" customHeight="1" x14ac:dyDescent="0.25">
      <c r="A7" s="226" t="s">
        <v>88</v>
      </c>
      <c r="B7" s="226"/>
      <c r="C7" s="226"/>
      <c r="D7" s="226"/>
      <c r="E7" s="226"/>
      <c r="F7" s="226"/>
      <c r="G7" s="226"/>
      <c r="H7" s="226"/>
    </row>
    <row r="8" spans="1:15" ht="21" customHeight="1" x14ac:dyDescent="0.25">
      <c r="A8" s="226" t="s">
        <v>56</v>
      </c>
      <c r="B8" s="226"/>
      <c r="C8" s="226" t="s">
        <v>726</v>
      </c>
      <c r="D8" s="226"/>
      <c r="E8" s="226"/>
      <c r="F8" s="226"/>
      <c r="G8" s="226"/>
      <c r="H8" s="226"/>
    </row>
    <row r="9" spans="1:15" s="4" customFormat="1" ht="22.5" customHeight="1" x14ac:dyDescent="0.25">
      <c r="A9" s="225" t="s">
        <v>89</v>
      </c>
      <c r="B9" s="225"/>
      <c r="C9" s="228">
        <f>G338</f>
        <v>0</v>
      </c>
      <c r="D9" s="228"/>
      <c r="E9" s="228"/>
      <c r="F9" s="228"/>
      <c r="G9" s="228"/>
      <c r="H9" s="228"/>
      <c r="I9" s="140"/>
      <c r="J9" s="140"/>
      <c r="K9" s="140"/>
      <c r="L9" s="140"/>
      <c r="M9" s="140"/>
      <c r="N9" s="140"/>
      <c r="O9" s="140"/>
    </row>
    <row r="10" spans="1:15" s="5" customFormat="1" ht="34.5" customHeight="1" x14ac:dyDescent="0.25">
      <c r="A10" s="117" t="s">
        <v>2</v>
      </c>
      <c r="B10" s="117" t="s">
        <v>3</v>
      </c>
      <c r="C10" s="117" t="s">
        <v>56</v>
      </c>
      <c r="D10" s="117" t="s">
        <v>4</v>
      </c>
      <c r="E10" s="117" t="s">
        <v>5</v>
      </c>
      <c r="F10" s="117" t="s">
        <v>6</v>
      </c>
      <c r="G10" s="117" t="s">
        <v>54</v>
      </c>
      <c r="H10" s="22" t="s">
        <v>55</v>
      </c>
      <c r="I10" s="141"/>
      <c r="J10" s="141"/>
      <c r="K10" s="141"/>
      <c r="L10" s="141"/>
      <c r="M10" s="141"/>
      <c r="N10" s="141"/>
      <c r="O10" s="141"/>
    </row>
    <row r="11" spans="1:15" s="6" customFormat="1" ht="31.5" customHeight="1" x14ac:dyDescent="0.25">
      <c r="A11" s="118" t="s">
        <v>7</v>
      </c>
      <c r="B11" s="118"/>
      <c r="C11" s="118"/>
      <c r="D11" s="205" t="s">
        <v>8</v>
      </c>
      <c r="E11" s="205"/>
      <c r="F11" s="205"/>
      <c r="G11" s="205"/>
      <c r="H11" s="205"/>
      <c r="I11" s="142"/>
      <c r="J11" s="142"/>
      <c r="K11" s="142"/>
      <c r="L11" s="142"/>
      <c r="M11" s="142"/>
      <c r="N11" s="142"/>
      <c r="O11" s="142"/>
    </row>
    <row r="12" spans="1:15" s="74" customFormat="1" ht="28.5" customHeight="1" x14ac:dyDescent="0.25">
      <c r="A12" s="14" t="s">
        <v>9</v>
      </c>
      <c r="B12" s="14"/>
      <c r="C12" s="14" t="s">
        <v>27</v>
      </c>
      <c r="D12" s="16" t="s">
        <v>28</v>
      </c>
      <c r="E12" s="14" t="s">
        <v>90</v>
      </c>
      <c r="F12" s="14">
        <v>1</v>
      </c>
      <c r="G12" s="84"/>
      <c r="H12" s="24">
        <f>G12*F12</f>
        <v>0</v>
      </c>
      <c r="I12" s="9"/>
      <c r="J12" s="9"/>
      <c r="K12" s="9"/>
      <c r="L12" s="9"/>
      <c r="M12" s="9"/>
      <c r="N12" s="9"/>
      <c r="O12" s="9"/>
    </row>
    <row r="13" spans="1:15" s="74" customFormat="1" ht="39.75" customHeight="1" x14ac:dyDescent="0.25">
      <c r="A13" s="14" t="s">
        <v>11</v>
      </c>
      <c r="B13" s="156">
        <v>90777</v>
      </c>
      <c r="C13" s="15" t="s">
        <v>10</v>
      </c>
      <c r="D13" s="16" t="s">
        <v>79</v>
      </c>
      <c r="E13" s="14" t="s">
        <v>91</v>
      </c>
      <c r="F13" s="14">
        <v>240</v>
      </c>
      <c r="G13" s="84"/>
      <c r="H13" s="24">
        <f t="shared" ref="H13:H21" si="0">G13*F13</f>
        <v>0</v>
      </c>
      <c r="I13" s="9"/>
      <c r="J13" s="9"/>
      <c r="K13" s="9"/>
      <c r="L13" s="9"/>
      <c r="M13" s="9"/>
      <c r="N13" s="9"/>
      <c r="O13" s="9"/>
    </row>
    <row r="14" spans="1:15" s="74" customFormat="1" ht="34.5" customHeight="1" x14ac:dyDescent="0.25">
      <c r="A14" s="14" t="s">
        <v>12</v>
      </c>
      <c r="B14" s="14">
        <v>93572</v>
      </c>
      <c r="C14" s="15" t="s">
        <v>10</v>
      </c>
      <c r="D14" s="16" t="s">
        <v>58</v>
      </c>
      <c r="E14" s="14" t="s">
        <v>92</v>
      </c>
      <c r="F14" s="14">
        <v>3</v>
      </c>
      <c r="G14" s="85"/>
      <c r="H14" s="24">
        <f t="shared" si="0"/>
        <v>0</v>
      </c>
      <c r="I14" s="9"/>
      <c r="J14" s="9"/>
      <c r="K14" s="9"/>
      <c r="L14" s="9"/>
      <c r="M14" s="9"/>
      <c r="N14" s="9"/>
      <c r="O14" s="9"/>
    </row>
    <row r="15" spans="1:15" s="74" customFormat="1" ht="54.75" customHeight="1" x14ac:dyDescent="0.25">
      <c r="A15" s="14" t="s">
        <v>22</v>
      </c>
      <c r="B15" s="107" t="s">
        <v>778</v>
      </c>
      <c r="C15" s="15" t="s">
        <v>10</v>
      </c>
      <c r="D15" s="16" t="s">
        <v>273</v>
      </c>
      <c r="E15" s="15" t="s">
        <v>90</v>
      </c>
      <c r="F15" s="15">
        <v>1</v>
      </c>
      <c r="G15" s="17"/>
      <c r="H15" s="24">
        <f t="shared" si="0"/>
        <v>0</v>
      </c>
      <c r="I15" s="9"/>
      <c r="J15" s="9"/>
      <c r="K15" s="9"/>
      <c r="L15" s="9"/>
      <c r="M15" s="9"/>
      <c r="N15" s="9"/>
      <c r="O15" s="9"/>
    </row>
    <row r="16" spans="1:15" s="74" customFormat="1" ht="54" customHeight="1" x14ac:dyDescent="0.25">
      <c r="A16" s="14" t="s">
        <v>13</v>
      </c>
      <c r="B16" s="15">
        <v>10775</v>
      </c>
      <c r="C16" s="15" t="s">
        <v>10</v>
      </c>
      <c r="D16" s="16" t="s">
        <v>767</v>
      </c>
      <c r="E16" s="14" t="s">
        <v>92</v>
      </c>
      <c r="F16" s="15">
        <v>3</v>
      </c>
      <c r="G16" s="17"/>
      <c r="H16" s="24">
        <f t="shared" si="0"/>
        <v>0</v>
      </c>
      <c r="I16" s="9"/>
      <c r="J16" s="9"/>
      <c r="K16" s="9"/>
      <c r="L16" s="9"/>
      <c r="M16" s="9"/>
      <c r="N16" s="9"/>
      <c r="O16" s="9"/>
    </row>
    <row r="17" spans="1:15" s="74" customFormat="1" ht="54" customHeight="1" x14ac:dyDescent="0.25">
      <c r="A17" s="14" t="s">
        <v>23</v>
      </c>
      <c r="B17" s="15" t="s">
        <v>779</v>
      </c>
      <c r="C17" s="15" t="s">
        <v>10</v>
      </c>
      <c r="D17" s="16" t="s">
        <v>24</v>
      </c>
      <c r="E17" s="15" t="s">
        <v>93</v>
      </c>
      <c r="F17" s="15">
        <v>308</v>
      </c>
      <c r="G17" s="17"/>
      <c r="H17" s="24">
        <f t="shared" si="0"/>
        <v>0</v>
      </c>
      <c r="I17" s="9"/>
      <c r="J17" s="9"/>
      <c r="K17" s="9"/>
      <c r="L17" s="9"/>
      <c r="M17" s="9"/>
      <c r="N17" s="9"/>
      <c r="O17" s="9"/>
    </row>
    <row r="18" spans="1:15" s="74" customFormat="1" ht="33.75" customHeight="1" x14ac:dyDescent="0.25">
      <c r="A18" s="14" t="s">
        <v>14</v>
      </c>
      <c r="B18" s="15" t="s">
        <v>780</v>
      </c>
      <c r="C18" s="15" t="s">
        <v>10</v>
      </c>
      <c r="D18" s="16" t="s">
        <v>264</v>
      </c>
      <c r="E18" s="15" t="s">
        <v>93</v>
      </c>
      <c r="F18" s="15">
        <v>281.83999999999997</v>
      </c>
      <c r="G18" s="17"/>
      <c r="H18" s="24">
        <f t="shared" si="0"/>
        <v>0</v>
      </c>
      <c r="I18" s="9"/>
      <c r="J18" s="9"/>
      <c r="K18" s="9"/>
      <c r="L18" s="9"/>
      <c r="M18" s="9"/>
      <c r="N18" s="9"/>
      <c r="O18" s="9"/>
    </row>
    <row r="19" spans="1:15" s="74" customFormat="1" ht="33.75" customHeight="1" x14ac:dyDescent="0.25">
      <c r="A19" s="14" t="s">
        <v>19</v>
      </c>
      <c r="B19" s="15" t="s">
        <v>781</v>
      </c>
      <c r="C19" s="15" t="s">
        <v>10</v>
      </c>
      <c r="D19" s="16" t="s">
        <v>142</v>
      </c>
      <c r="E19" s="15" t="s">
        <v>90</v>
      </c>
      <c r="F19" s="15">
        <v>1</v>
      </c>
      <c r="G19" s="17"/>
      <c r="H19" s="24">
        <f t="shared" si="0"/>
        <v>0</v>
      </c>
      <c r="I19" s="9"/>
      <c r="J19" s="9"/>
      <c r="K19" s="9"/>
      <c r="L19" s="9"/>
      <c r="M19" s="9"/>
      <c r="N19" s="9"/>
      <c r="O19" s="9"/>
    </row>
    <row r="20" spans="1:15" s="74" customFormat="1" ht="33.75" customHeight="1" x14ac:dyDescent="0.25">
      <c r="A20" s="14" t="s">
        <v>25</v>
      </c>
      <c r="B20" s="15" t="s">
        <v>782</v>
      </c>
      <c r="C20" s="15" t="s">
        <v>10</v>
      </c>
      <c r="D20" s="16" t="s">
        <v>143</v>
      </c>
      <c r="E20" s="15" t="s">
        <v>90</v>
      </c>
      <c r="F20" s="15">
        <v>1</v>
      </c>
      <c r="G20" s="17"/>
      <c r="H20" s="24">
        <f t="shared" si="0"/>
        <v>0</v>
      </c>
      <c r="I20" s="9"/>
      <c r="J20" s="9"/>
      <c r="K20" s="9"/>
      <c r="L20" s="9"/>
      <c r="M20" s="9"/>
      <c r="N20" s="9"/>
      <c r="O20" s="9"/>
    </row>
    <row r="21" spans="1:15" s="74" customFormat="1" ht="33.75" customHeight="1" x14ac:dyDescent="0.25">
      <c r="A21" s="14" t="s">
        <v>29</v>
      </c>
      <c r="B21" s="15" t="s">
        <v>783</v>
      </c>
      <c r="C21" s="15" t="s">
        <v>10</v>
      </c>
      <c r="D21" s="16" t="s">
        <v>144</v>
      </c>
      <c r="E21" s="15" t="s">
        <v>90</v>
      </c>
      <c r="F21" s="15">
        <v>1</v>
      </c>
      <c r="G21" s="17"/>
      <c r="H21" s="24">
        <f t="shared" si="0"/>
        <v>0</v>
      </c>
      <c r="I21" s="9"/>
      <c r="J21" s="9"/>
      <c r="K21" s="9"/>
      <c r="L21" s="9"/>
      <c r="M21" s="9"/>
      <c r="N21" s="9"/>
      <c r="O21" s="9"/>
    </row>
    <row r="22" spans="1:15" s="7" customFormat="1" ht="27" customHeight="1" x14ac:dyDescent="0.25">
      <c r="A22" s="206" t="s">
        <v>21</v>
      </c>
      <c r="B22" s="206"/>
      <c r="C22" s="206"/>
      <c r="D22" s="206"/>
      <c r="E22" s="206"/>
      <c r="F22" s="206"/>
      <c r="G22" s="207">
        <f>SUM(H12:H21)</f>
        <v>0</v>
      </c>
      <c r="H22" s="208"/>
      <c r="I22" s="9"/>
      <c r="J22" s="9"/>
      <c r="K22" s="9"/>
      <c r="L22" s="9"/>
      <c r="M22" s="9"/>
      <c r="N22" s="9"/>
      <c r="O22" s="9"/>
    </row>
    <row r="23" spans="1:15" s="7" customFormat="1" ht="12.75" customHeight="1" x14ac:dyDescent="0.25">
      <c r="A23" s="162"/>
      <c r="B23" s="162"/>
      <c r="C23" s="162"/>
      <c r="D23" s="162"/>
      <c r="E23" s="162"/>
      <c r="F23" s="162"/>
      <c r="G23" s="163"/>
      <c r="H23" s="164"/>
      <c r="I23" s="9"/>
      <c r="J23" s="9"/>
      <c r="K23" s="9"/>
      <c r="L23" s="9"/>
      <c r="M23" s="9"/>
      <c r="N23" s="9"/>
      <c r="O23" s="9"/>
    </row>
    <row r="24" spans="1:15" s="77" customFormat="1" ht="34.5" customHeight="1" x14ac:dyDescent="0.25">
      <c r="A24" s="119" t="s">
        <v>15</v>
      </c>
      <c r="B24" s="195" t="s">
        <v>276</v>
      </c>
      <c r="C24" s="195"/>
      <c r="D24" s="195"/>
      <c r="E24" s="195"/>
      <c r="F24" s="195"/>
      <c r="G24" s="195"/>
      <c r="H24" s="195"/>
      <c r="I24" s="78"/>
      <c r="J24" s="78"/>
      <c r="K24" s="78"/>
      <c r="L24" s="78"/>
      <c r="M24" s="78"/>
      <c r="N24" s="78"/>
      <c r="O24" s="78"/>
    </row>
    <row r="25" spans="1:15" s="77" customFormat="1" ht="57" customHeight="1" x14ac:dyDescent="0.25">
      <c r="A25" s="119" t="s">
        <v>377</v>
      </c>
      <c r="B25" s="194" t="s">
        <v>293</v>
      </c>
      <c r="C25" s="194"/>
      <c r="D25" s="194"/>
      <c r="E25" s="194"/>
      <c r="F25" s="194"/>
      <c r="G25" s="194"/>
      <c r="H25" s="194"/>
      <c r="I25" s="78"/>
      <c r="J25" s="78"/>
      <c r="K25" s="78"/>
      <c r="L25" s="78"/>
      <c r="M25" s="78"/>
      <c r="N25" s="78"/>
      <c r="O25" s="78"/>
    </row>
    <row r="26" spans="1:15" s="74" customFormat="1" ht="137.25" customHeight="1" x14ac:dyDescent="0.25">
      <c r="A26" s="15" t="s">
        <v>378</v>
      </c>
      <c r="B26" s="15" t="s">
        <v>784</v>
      </c>
      <c r="C26" s="15" t="s">
        <v>10</v>
      </c>
      <c r="D26" s="16" t="s">
        <v>292</v>
      </c>
      <c r="E26" s="15" t="s">
        <v>90</v>
      </c>
      <c r="F26" s="15">
        <v>2</v>
      </c>
      <c r="G26" s="17"/>
      <c r="H26" s="24">
        <f>G26*F26</f>
        <v>0</v>
      </c>
      <c r="I26" s="9"/>
      <c r="J26" s="9"/>
      <c r="K26" s="9"/>
      <c r="L26" s="9"/>
      <c r="M26" s="9"/>
      <c r="N26" s="9"/>
      <c r="O26" s="9"/>
    </row>
    <row r="27" spans="1:15" s="7" customFormat="1" ht="27" customHeight="1" x14ac:dyDescent="0.25">
      <c r="A27" s="206" t="s">
        <v>21</v>
      </c>
      <c r="B27" s="206"/>
      <c r="C27" s="206"/>
      <c r="D27" s="206"/>
      <c r="E27" s="206"/>
      <c r="F27" s="206"/>
      <c r="G27" s="207">
        <f>H26</f>
        <v>0</v>
      </c>
      <c r="H27" s="208"/>
      <c r="I27" s="9"/>
      <c r="J27" s="9"/>
      <c r="K27" s="9"/>
      <c r="L27" s="9"/>
      <c r="M27" s="9"/>
      <c r="N27" s="9"/>
      <c r="O27" s="9"/>
    </row>
    <row r="28" spans="1:15" s="7" customFormat="1" ht="12" customHeight="1" x14ac:dyDescent="0.25">
      <c r="A28" s="162"/>
      <c r="B28" s="162"/>
      <c r="C28" s="162"/>
      <c r="D28" s="162"/>
      <c r="E28" s="162"/>
      <c r="F28" s="162"/>
      <c r="G28" s="163"/>
      <c r="H28" s="164"/>
      <c r="I28" s="9"/>
      <c r="J28" s="9"/>
      <c r="K28" s="9"/>
      <c r="L28" s="9"/>
      <c r="M28" s="9"/>
      <c r="N28" s="9"/>
      <c r="O28" s="9"/>
    </row>
    <row r="29" spans="1:15" s="77" customFormat="1" ht="45.75" customHeight="1" x14ac:dyDescent="0.25">
      <c r="A29" s="119" t="s">
        <v>379</v>
      </c>
      <c r="B29" s="194" t="s">
        <v>294</v>
      </c>
      <c r="C29" s="194"/>
      <c r="D29" s="194"/>
      <c r="E29" s="194"/>
      <c r="F29" s="194"/>
      <c r="G29" s="194"/>
      <c r="H29" s="194"/>
      <c r="I29" s="78"/>
      <c r="J29" s="78"/>
      <c r="K29" s="78"/>
      <c r="L29" s="78"/>
      <c r="M29" s="78"/>
      <c r="N29" s="78"/>
      <c r="O29" s="78"/>
    </row>
    <row r="30" spans="1:15" s="77" customFormat="1" ht="27.75" customHeight="1" x14ac:dyDescent="0.25">
      <c r="A30" s="119" t="s">
        <v>380</v>
      </c>
      <c r="B30" s="194" t="s">
        <v>295</v>
      </c>
      <c r="C30" s="194"/>
      <c r="D30" s="194"/>
      <c r="E30" s="194"/>
      <c r="F30" s="194"/>
      <c r="G30" s="194"/>
      <c r="H30" s="194"/>
      <c r="I30" s="78"/>
      <c r="J30" s="78"/>
      <c r="K30" s="78"/>
      <c r="L30" s="78"/>
      <c r="M30" s="78"/>
      <c r="N30" s="78"/>
      <c r="O30" s="78"/>
    </row>
    <row r="31" spans="1:15" s="74" customFormat="1" ht="66" customHeight="1" x14ac:dyDescent="0.25">
      <c r="A31" s="15" t="s">
        <v>380</v>
      </c>
      <c r="B31" s="15">
        <v>101128</v>
      </c>
      <c r="C31" s="15" t="s">
        <v>10</v>
      </c>
      <c r="D31" s="16" t="s">
        <v>296</v>
      </c>
      <c r="E31" s="15" t="s">
        <v>298</v>
      </c>
      <c r="F31" s="15">
        <v>22.06</v>
      </c>
      <c r="G31" s="17"/>
      <c r="H31" s="24">
        <f t="shared" ref="H31:H38" si="1">G31*F31</f>
        <v>0</v>
      </c>
      <c r="I31" s="9"/>
      <c r="J31" s="9"/>
      <c r="K31" s="9"/>
      <c r="L31" s="9"/>
      <c r="M31" s="9"/>
      <c r="N31" s="9"/>
      <c r="O31" s="9"/>
    </row>
    <row r="32" spans="1:15" s="74" customFormat="1" ht="59.25" customHeight="1" x14ac:dyDescent="0.25">
      <c r="A32" s="15" t="s">
        <v>381</v>
      </c>
      <c r="B32" s="15">
        <v>97914</v>
      </c>
      <c r="C32" s="15" t="s">
        <v>10</v>
      </c>
      <c r="D32" s="16" t="s">
        <v>299</v>
      </c>
      <c r="E32" s="15" t="s">
        <v>723</v>
      </c>
      <c r="F32" s="15">
        <v>661.8</v>
      </c>
      <c r="G32" s="17"/>
      <c r="H32" s="24">
        <f t="shared" si="1"/>
        <v>0</v>
      </c>
      <c r="I32" s="9"/>
      <c r="J32" s="9"/>
      <c r="K32" s="9"/>
      <c r="L32" s="9"/>
      <c r="M32" s="9"/>
      <c r="N32" s="9"/>
      <c r="O32" s="9"/>
    </row>
    <row r="33" spans="1:15" s="74" customFormat="1" ht="73.5" customHeight="1" x14ac:dyDescent="0.25">
      <c r="A33" s="15" t="s">
        <v>382</v>
      </c>
      <c r="B33" s="15">
        <v>97915</v>
      </c>
      <c r="C33" s="15" t="s">
        <v>10</v>
      </c>
      <c r="D33" s="16" t="s">
        <v>133</v>
      </c>
      <c r="E33" s="15" t="s">
        <v>258</v>
      </c>
      <c r="F33" s="15">
        <v>189.72</v>
      </c>
      <c r="G33" s="17"/>
      <c r="H33" s="24">
        <f t="shared" si="1"/>
        <v>0</v>
      </c>
      <c r="I33" s="9"/>
      <c r="J33" s="9"/>
      <c r="K33" s="9"/>
      <c r="L33" s="9"/>
      <c r="M33" s="9"/>
      <c r="N33" s="9"/>
      <c r="O33" s="9"/>
    </row>
    <row r="34" spans="1:15" s="74" customFormat="1" ht="98.25" customHeight="1" x14ac:dyDescent="0.25">
      <c r="A34" s="15" t="s">
        <v>383</v>
      </c>
      <c r="B34" s="15">
        <v>100976</v>
      </c>
      <c r="C34" s="15" t="s">
        <v>10</v>
      </c>
      <c r="D34" s="16" t="s">
        <v>301</v>
      </c>
      <c r="E34" s="15" t="s">
        <v>257</v>
      </c>
      <c r="F34" s="15">
        <v>119.33</v>
      </c>
      <c r="G34" s="17"/>
      <c r="H34" s="24">
        <f t="shared" si="1"/>
        <v>0</v>
      </c>
      <c r="I34" s="9"/>
      <c r="J34" s="9"/>
      <c r="K34" s="9"/>
      <c r="L34" s="9"/>
      <c r="M34" s="9"/>
      <c r="N34" s="9"/>
      <c r="O34" s="9"/>
    </row>
    <row r="35" spans="1:15" s="74" customFormat="1" ht="71.25" customHeight="1" x14ac:dyDescent="0.25">
      <c r="A35" s="15" t="s">
        <v>384</v>
      </c>
      <c r="B35" s="15">
        <v>96385</v>
      </c>
      <c r="C35" s="15" t="s">
        <v>10</v>
      </c>
      <c r="D35" s="16" t="s">
        <v>302</v>
      </c>
      <c r="E35" s="15" t="s">
        <v>94</v>
      </c>
      <c r="F35" s="15">
        <v>119.33</v>
      </c>
      <c r="G35" s="17"/>
      <c r="H35" s="24">
        <f t="shared" si="1"/>
        <v>0</v>
      </c>
      <c r="I35" s="9"/>
      <c r="J35" s="9"/>
      <c r="K35" s="9"/>
      <c r="L35" s="9"/>
      <c r="M35" s="9"/>
      <c r="N35" s="9"/>
      <c r="O35" s="9"/>
    </row>
    <row r="36" spans="1:15" s="74" customFormat="1" ht="43.5" customHeight="1" x14ac:dyDescent="0.25">
      <c r="A36" s="15" t="s">
        <v>385</v>
      </c>
      <c r="B36" s="15">
        <v>4743</v>
      </c>
      <c r="C36" s="15" t="s">
        <v>10</v>
      </c>
      <c r="D36" s="16" t="s">
        <v>303</v>
      </c>
      <c r="E36" s="15" t="s">
        <v>94</v>
      </c>
      <c r="F36" s="15">
        <v>98.27</v>
      </c>
      <c r="G36" s="17"/>
      <c r="H36" s="24">
        <f t="shared" si="1"/>
        <v>0</v>
      </c>
      <c r="I36" s="9"/>
      <c r="J36" s="9"/>
      <c r="K36" s="9"/>
      <c r="L36" s="9"/>
      <c r="M36" s="9"/>
      <c r="N36" s="9"/>
      <c r="O36" s="9"/>
    </row>
    <row r="37" spans="1:15" s="74" customFormat="1" ht="54.75" customHeight="1" x14ac:dyDescent="0.25">
      <c r="A37" s="15" t="s">
        <v>386</v>
      </c>
      <c r="B37" s="15">
        <v>97914</v>
      </c>
      <c r="C37" s="15" t="s">
        <v>10</v>
      </c>
      <c r="D37" s="16" t="s">
        <v>299</v>
      </c>
      <c r="E37" s="15" t="s">
        <v>723</v>
      </c>
      <c r="F37" s="15">
        <v>2948.1</v>
      </c>
      <c r="G37" s="17"/>
      <c r="H37" s="24">
        <f t="shared" si="1"/>
        <v>0</v>
      </c>
      <c r="I37" s="9"/>
      <c r="J37" s="9"/>
      <c r="K37" s="9"/>
      <c r="L37" s="9"/>
      <c r="M37" s="9"/>
      <c r="N37" s="9"/>
      <c r="O37" s="9"/>
    </row>
    <row r="38" spans="1:15" s="74" customFormat="1" ht="71.25" customHeight="1" x14ac:dyDescent="0.25">
      <c r="A38" s="15" t="s">
        <v>387</v>
      </c>
      <c r="B38" s="15">
        <v>97915</v>
      </c>
      <c r="C38" s="15" t="s">
        <v>10</v>
      </c>
      <c r="D38" s="16" t="s">
        <v>133</v>
      </c>
      <c r="E38" s="15" t="s">
        <v>258</v>
      </c>
      <c r="F38" s="15">
        <v>1837.65</v>
      </c>
      <c r="G38" s="17"/>
      <c r="H38" s="24">
        <f t="shared" si="1"/>
        <v>0</v>
      </c>
      <c r="I38" s="9"/>
      <c r="J38" s="9"/>
      <c r="K38" s="9"/>
      <c r="L38" s="9"/>
      <c r="M38" s="9"/>
      <c r="N38" s="9"/>
      <c r="O38" s="9"/>
    </row>
    <row r="39" spans="1:15" s="7" customFormat="1" ht="27" customHeight="1" x14ac:dyDescent="0.25">
      <c r="A39" s="206" t="s">
        <v>21</v>
      </c>
      <c r="B39" s="206"/>
      <c r="C39" s="206"/>
      <c r="D39" s="206"/>
      <c r="E39" s="206"/>
      <c r="F39" s="206"/>
      <c r="G39" s="207">
        <f>SUM(H31:H38)</f>
        <v>0</v>
      </c>
      <c r="H39" s="208"/>
      <c r="I39" s="9"/>
      <c r="J39" s="9"/>
      <c r="K39" s="9"/>
      <c r="L39" s="9"/>
      <c r="M39" s="9"/>
      <c r="N39" s="9"/>
      <c r="O39" s="9"/>
    </row>
    <row r="40" spans="1:15" s="7" customFormat="1" ht="9.75" customHeight="1" x14ac:dyDescent="0.25">
      <c r="A40" s="19"/>
      <c r="B40" s="11"/>
      <c r="C40" s="11"/>
      <c r="D40" s="12"/>
      <c r="E40" s="11"/>
      <c r="F40" s="11"/>
      <c r="G40" s="13"/>
      <c r="H40" s="23"/>
      <c r="I40" s="9"/>
      <c r="J40" s="9"/>
      <c r="K40" s="9"/>
      <c r="L40" s="9"/>
      <c r="M40" s="9"/>
      <c r="N40" s="9"/>
      <c r="O40" s="9"/>
    </row>
    <row r="41" spans="1:15" s="77" customFormat="1" ht="27.75" customHeight="1" x14ac:dyDescent="0.25">
      <c r="A41" s="119" t="s">
        <v>388</v>
      </c>
      <c r="B41" s="194" t="s">
        <v>316</v>
      </c>
      <c r="C41" s="194"/>
      <c r="D41" s="194"/>
      <c r="E41" s="194"/>
      <c r="F41" s="194"/>
      <c r="G41" s="194"/>
      <c r="H41" s="194"/>
      <c r="I41" s="78"/>
      <c r="J41" s="78"/>
      <c r="K41" s="78"/>
      <c r="L41" s="78"/>
      <c r="M41" s="78"/>
      <c r="N41" s="78"/>
      <c r="O41" s="78"/>
    </row>
    <row r="42" spans="1:15" s="77" customFormat="1" ht="27.75" customHeight="1" x14ac:dyDescent="0.25">
      <c r="A42" s="119"/>
      <c r="B42" s="194" t="s">
        <v>308</v>
      </c>
      <c r="C42" s="194"/>
      <c r="D42" s="194"/>
      <c r="E42" s="194"/>
      <c r="F42" s="194"/>
      <c r="G42" s="194"/>
      <c r="H42" s="194"/>
      <c r="I42" s="78"/>
      <c r="J42" s="78"/>
      <c r="K42" s="78"/>
      <c r="L42" s="78"/>
      <c r="M42" s="78"/>
      <c r="N42" s="78"/>
      <c r="O42" s="78"/>
    </row>
    <row r="43" spans="1:15" s="78" customFormat="1" ht="66.75" customHeight="1" x14ac:dyDescent="0.25">
      <c r="A43" s="86" t="s">
        <v>389</v>
      </c>
      <c r="B43" s="86">
        <v>101174</v>
      </c>
      <c r="C43" s="86" t="s">
        <v>10</v>
      </c>
      <c r="D43" s="87" t="s">
        <v>307</v>
      </c>
      <c r="E43" s="86" t="s">
        <v>101</v>
      </c>
      <c r="F43" s="86">
        <v>26</v>
      </c>
      <c r="G43" s="32"/>
      <c r="H43" s="32">
        <f>G43*F43</f>
        <v>0</v>
      </c>
    </row>
    <row r="44" spans="1:15" s="77" customFormat="1" ht="27.75" customHeight="1" x14ac:dyDescent="0.25">
      <c r="A44" s="119" t="s">
        <v>390</v>
      </c>
      <c r="B44" s="194" t="s">
        <v>309</v>
      </c>
      <c r="C44" s="194"/>
      <c r="D44" s="194"/>
      <c r="E44" s="194"/>
      <c r="F44" s="194"/>
      <c r="G44" s="194"/>
      <c r="H44" s="194"/>
      <c r="I44" s="78"/>
      <c r="J44" s="78"/>
      <c r="K44" s="78"/>
      <c r="L44" s="78"/>
      <c r="M44" s="78"/>
      <c r="N44" s="78"/>
      <c r="O44" s="78"/>
    </row>
    <row r="45" spans="1:15" s="78" customFormat="1" ht="55.5" customHeight="1" x14ac:dyDescent="0.25">
      <c r="A45" s="86" t="s">
        <v>391</v>
      </c>
      <c r="B45" s="86">
        <v>96524</v>
      </c>
      <c r="C45" s="86" t="s">
        <v>10</v>
      </c>
      <c r="D45" s="87" t="s">
        <v>304</v>
      </c>
      <c r="E45" s="86" t="s">
        <v>94</v>
      </c>
      <c r="F45" s="86">
        <v>3.77</v>
      </c>
      <c r="G45" s="32"/>
      <c r="H45" s="32">
        <f t="shared" ref="H45:H50" si="2">G45*F45</f>
        <v>0</v>
      </c>
    </row>
    <row r="46" spans="1:15" s="78" customFormat="1" ht="67.5" customHeight="1" x14ac:dyDescent="0.25">
      <c r="A46" s="86" t="s">
        <v>392</v>
      </c>
      <c r="B46" s="86">
        <v>96555</v>
      </c>
      <c r="C46" s="86" t="s">
        <v>10</v>
      </c>
      <c r="D46" s="87" t="s">
        <v>215</v>
      </c>
      <c r="E46" s="86" t="s">
        <v>94</v>
      </c>
      <c r="F46" s="86">
        <v>3.77</v>
      </c>
      <c r="G46" s="32"/>
      <c r="H46" s="32">
        <f t="shared" si="2"/>
        <v>0</v>
      </c>
    </row>
    <row r="47" spans="1:15" s="78" customFormat="1" ht="27.75" customHeight="1" x14ac:dyDescent="0.25">
      <c r="A47" s="86" t="s">
        <v>393</v>
      </c>
      <c r="B47" s="106" t="s">
        <v>748</v>
      </c>
      <c r="C47" s="86" t="s">
        <v>10</v>
      </c>
      <c r="D47" s="87" t="s">
        <v>105</v>
      </c>
      <c r="E47" s="86" t="s">
        <v>69</v>
      </c>
      <c r="F47" s="90">
        <v>177.7</v>
      </c>
      <c r="G47" s="32"/>
      <c r="H47" s="32">
        <f t="shared" si="2"/>
        <v>0</v>
      </c>
    </row>
    <row r="48" spans="1:15" s="78" customFormat="1" ht="42" customHeight="1" x14ac:dyDescent="0.25">
      <c r="A48" s="86" t="s">
        <v>394</v>
      </c>
      <c r="B48" s="86">
        <v>43059</v>
      </c>
      <c r="C48" s="86" t="s">
        <v>10</v>
      </c>
      <c r="D48" s="87" t="s">
        <v>247</v>
      </c>
      <c r="E48" s="86" t="s">
        <v>69</v>
      </c>
      <c r="F48" s="86">
        <v>30.09</v>
      </c>
      <c r="G48" s="32"/>
      <c r="H48" s="32">
        <f t="shared" si="2"/>
        <v>0</v>
      </c>
    </row>
    <row r="49" spans="1:15" s="78" customFormat="1" ht="53.25" customHeight="1" x14ac:dyDescent="0.25">
      <c r="A49" s="86" t="s">
        <v>395</v>
      </c>
      <c r="B49" s="86">
        <v>92794</v>
      </c>
      <c r="C49" s="86" t="s">
        <v>10</v>
      </c>
      <c r="D49" s="87" t="s">
        <v>305</v>
      </c>
      <c r="E49" s="86" t="s">
        <v>69</v>
      </c>
      <c r="F49" s="90">
        <v>177.7</v>
      </c>
      <c r="G49" s="32"/>
      <c r="H49" s="32">
        <f t="shared" si="2"/>
        <v>0</v>
      </c>
    </row>
    <row r="50" spans="1:15" s="78" customFormat="1" ht="56.25" customHeight="1" x14ac:dyDescent="0.25">
      <c r="A50" s="86" t="s">
        <v>396</v>
      </c>
      <c r="B50" s="86">
        <v>92791</v>
      </c>
      <c r="C50" s="86" t="s">
        <v>10</v>
      </c>
      <c r="D50" s="87" t="s">
        <v>306</v>
      </c>
      <c r="E50" s="86" t="s">
        <v>69</v>
      </c>
      <c r="F50" s="86">
        <v>30.09</v>
      </c>
      <c r="G50" s="32"/>
      <c r="H50" s="32">
        <f t="shared" si="2"/>
        <v>0</v>
      </c>
    </row>
    <row r="51" spans="1:15" s="77" customFormat="1" ht="27.75" customHeight="1" x14ac:dyDescent="0.25">
      <c r="A51" s="119" t="s">
        <v>397</v>
      </c>
      <c r="B51" s="194" t="s">
        <v>310</v>
      </c>
      <c r="C51" s="194"/>
      <c r="D51" s="194"/>
      <c r="E51" s="194"/>
      <c r="F51" s="194"/>
      <c r="G51" s="194"/>
      <c r="H51" s="194"/>
      <c r="I51" s="78"/>
      <c r="J51" s="78"/>
      <c r="K51" s="78"/>
      <c r="L51" s="78"/>
      <c r="M51" s="78"/>
      <c r="N51" s="78"/>
      <c r="O51" s="78"/>
    </row>
    <row r="52" spans="1:15" s="78" customFormat="1" ht="81.75" customHeight="1" x14ac:dyDescent="0.25">
      <c r="A52" s="86" t="s">
        <v>398</v>
      </c>
      <c r="B52" s="86">
        <v>92718</v>
      </c>
      <c r="C52" s="86" t="s">
        <v>10</v>
      </c>
      <c r="D52" s="87" t="s">
        <v>311</v>
      </c>
      <c r="E52" s="86" t="s">
        <v>94</v>
      </c>
      <c r="F52" s="86">
        <v>0.39600000000000002</v>
      </c>
      <c r="G52" s="32"/>
      <c r="H52" s="32">
        <f>G52*F52</f>
        <v>0</v>
      </c>
    </row>
    <row r="53" spans="1:15" s="78" customFormat="1" ht="33.75" customHeight="1" x14ac:dyDescent="0.25">
      <c r="A53" s="86" t="s">
        <v>399</v>
      </c>
      <c r="B53" s="106" t="s">
        <v>748</v>
      </c>
      <c r="C53" s="86" t="s">
        <v>10</v>
      </c>
      <c r="D53" s="87" t="s">
        <v>105</v>
      </c>
      <c r="E53" s="86" t="s">
        <v>69</v>
      </c>
      <c r="F53" s="86">
        <v>43.44</v>
      </c>
      <c r="G53" s="32"/>
      <c r="H53" s="32">
        <f t="shared" ref="H53:H57" si="3">G53*F53</f>
        <v>0</v>
      </c>
    </row>
    <row r="54" spans="1:15" s="78" customFormat="1" ht="40.5" customHeight="1" x14ac:dyDescent="0.25">
      <c r="A54" s="86" t="s">
        <v>400</v>
      </c>
      <c r="B54" s="86">
        <v>43059</v>
      </c>
      <c r="C54" s="86" t="s">
        <v>10</v>
      </c>
      <c r="D54" s="87" t="s">
        <v>247</v>
      </c>
      <c r="E54" s="86" t="s">
        <v>69</v>
      </c>
      <c r="F54" s="86">
        <v>5.23</v>
      </c>
      <c r="G54" s="32"/>
      <c r="H54" s="32">
        <f t="shared" si="3"/>
        <v>0</v>
      </c>
    </row>
    <row r="55" spans="1:15" s="78" customFormat="1" ht="51.75" customHeight="1" x14ac:dyDescent="0.25">
      <c r="A55" s="86" t="s">
        <v>401</v>
      </c>
      <c r="B55" s="86">
        <v>92794</v>
      </c>
      <c r="C55" s="86" t="s">
        <v>10</v>
      </c>
      <c r="D55" s="87" t="s">
        <v>305</v>
      </c>
      <c r="E55" s="86" t="s">
        <v>69</v>
      </c>
      <c r="F55" s="86">
        <v>43.44</v>
      </c>
      <c r="G55" s="32"/>
      <c r="H55" s="32">
        <f t="shared" si="3"/>
        <v>0</v>
      </c>
    </row>
    <row r="56" spans="1:15" s="78" customFormat="1" ht="56.25" customHeight="1" x14ac:dyDescent="0.25">
      <c r="A56" s="86" t="s">
        <v>402</v>
      </c>
      <c r="B56" s="86">
        <v>92791</v>
      </c>
      <c r="C56" s="86" t="s">
        <v>10</v>
      </c>
      <c r="D56" s="87" t="s">
        <v>306</v>
      </c>
      <c r="E56" s="86" t="s">
        <v>69</v>
      </c>
      <c r="F56" s="86">
        <v>5.23</v>
      </c>
      <c r="G56" s="32"/>
      <c r="H56" s="32">
        <f t="shared" si="3"/>
        <v>0</v>
      </c>
    </row>
    <row r="57" spans="1:15" s="78" customFormat="1" ht="59.25" customHeight="1" x14ac:dyDescent="0.25">
      <c r="A57" s="86" t="s">
        <v>403</v>
      </c>
      <c r="B57" s="86">
        <v>92263</v>
      </c>
      <c r="C57" s="86" t="s">
        <v>10</v>
      </c>
      <c r="D57" s="87" t="s">
        <v>135</v>
      </c>
      <c r="E57" s="86" t="s">
        <v>93</v>
      </c>
      <c r="F57" s="86">
        <v>3.3</v>
      </c>
      <c r="G57" s="32"/>
      <c r="H57" s="32">
        <f t="shared" si="3"/>
        <v>0</v>
      </c>
    </row>
    <row r="58" spans="1:15" s="77" customFormat="1" ht="27.75" customHeight="1" x14ac:dyDescent="0.25">
      <c r="A58" s="119" t="s">
        <v>404</v>
      </c>
      <c r="B58" s="194" t="s">
        <v>312</v>
      </c>
      <c r="C58" s="194"/>
      <c r="D58" s="194"/>
      <c r="E58" s="194"/>
      <c r="F58" s="194"/>
      <c r="G58" s="194"/>
      <c r="H58" s="194"/>
      <c r="I58" s="78"/>
      <c r="J58" s="78"/>
      <c r="K58" s="78"/>
      <c r="L58" s="78"/>
      <c r="M58" s="78"/>
      <c r="N58" s="78"/>
      <c r="O58" s="78"/>
    </row>
    <row r="59" spans="1:15" s="78" customFormat="1" ht="100.5" customHeight="1" x14ac:dyDescent="0.25">
      <c r="A59" s="86" t="s">
        <v>405</v>
      </c>
      <c r="B59" s="86">
        <v>87465</v>
      </c>
      <c r="C59" s="86" t="s">
        <v>10</v>
      </c>
      <c r="D59" s="87" t="s">
        <v>246</v>
      </c>
      <c r="E59" s="86" t="s">
        <v>93</v>
      </c>
      <c r="F59" s="86">
        <v>26.4</v>
      </c>
      <c r="G59" s="32"/>
      <c r="H59" s="32">
        <f>G59*F59</f>
        <v>0</v>
      </c>
    </row>
    <row r="60" spans="1:15" s="78" customFormat="1" ht="93.75" customHeight="1" x14ac:dyDescent="0.25">
      <c r="A60" s="86" t="s">
        <v>406</v>
      </c>
      <c r="B60" s="86">
        <v>87891</v>
      </c>
      <c r="C60" s="86" t="s">
        <v>10</v>
      </c>
      <c r="D60" s="87" t="s">
        <v>313</v>
      </c>
      <c r="E60" s="86" t="s">
        <v>93</v>
      </c>
      <c r="F60" s="86">
        <v>52.8</v>
      </c>
      <c r="G60" s="32"/>
      <c r="H60" s="32">
        <f t="shared" ref="H60:H61" si="4">G60*F60</f>
        <v>0</v>
      </c>
    </row>
    <row r="61" spans="1:15" s="78" customFormat="1" ht="103.5" customHeight="1" x14ac:dyDescent="0.25">
      <c r="A61" s="86" t="s">
        <v>407</v>
      </c>
      <c r="B61" s="86">
        <v>87529</v>
      </c>
      <c r="C61" s="86" t="s">
        <v>10</v>
      </c>
      <c r="D61" s="87" t="s">
        <v>136</v>
      </c>
      <c r="E61" s="86" t="s">
        <v>93</v>
      </c>
      <c r="F61" s="86">
        <v>26.4</v>
      </c>
      <c r="G61" s="32"/>
      <c r="H61" s="32">
        <f t="shared" si="4"/>
        <v>0</v>
      </c>
    </row>
    <row r="62" spans="1:15" s="77" customFormat="1" ht="27.75" customHeight="1" x14ac:dyDescent="0.25">
      <c r="A62" s="119" t="s">
        <v>408</v>
      </c>
      <c r="B62" s="194" t="s">
        <v>314</v>
      </c>
      <c r="C62" s="194"/>
      <c r="D62" s="194"/>
      <c r="E62" s="194"/>
      <c r="F62" s="194"/>
      <c r="G62" s="194"/>
      <c r="H62" s="194"/>
      <c r="I62" s="78"/>
      <c r="J62" s="78"/>
      <c r="K62" s="78"/>
      <c r="L62" s="78"/>
      <c r="M62" s="78"/>
      <c r="N62" s="78"/>
      <c r="O62" s="78"/>
    </row>
    <row r="63" spans="1:15" s="78" customFormat="1" ht="97.5" customHeight="1" x14ac:dyDescent="0.25">
      <c r="A63" s="86" t="s">
        <v>409</v>
      </c>
      <c r="B63" s="86">
        <v>87891</v>
      </c>
      <c r="C63" s="86" t="s">
        <v>10</v>
      </c>
      <c r="D63" s="87" t="s">
        <v>313</v>
      </c>
      <c r="E63" s="86" t="s">
        <v>93</v>
      </c>
      <c r="F63" s="86">
        <v>26.4</v>
      </c>
      <c r="G63" s="32"/>
      <c r="H63" s="32">
        <f>G63*F63</f>
        <v>0</v>
      </c>
    </row>
    <row r="64" spans="1:15" s="78" customFormat="1" ht="81.75" customHeight="1" x14ac:dyDescent="0.25">
      <c r="A64" s="86" t="s">
        <v>410</v>
      </c>
      <c r="B64" s="86">
        <v>88417</v>
      </c>
      <c r="C64" s="86" t="s">
        <v>10</v>
      </c>
      <c r="D64" s="87" t="s">
        <v>315</v>
      </c>
      <c r="E64" s="86" t="s">
        <v>93</v>
      </c>
      <c r="F64" s="86">
        <v>26.4</v>
      </c>
      <c r="G64" s="32"/>
      <c r="H64" s="32">
        <f>G64*F64</f>
        <v>0</v>
      </c>
    </row>
    <row r="65" spans="1:15" s="7" customFormat="1" ht="27" customHeight="1" x14ac:dyDescent="0.25">
      <c r="A65" s="206" t="s">
        <v>21</v>
      </c>
      <c r="B65" s="206"/>
      <c r="C65" s="206"/>
      <c r="D65" s="206"/>
      <c r="E65" s="206"/>
      <c r="F65" s="206"/>
      <c r="G65" s="207">
        <f>H64+H63+H61+H60+H59+H57+H56+H55+H54+H53+H52+H50+H49+H48+H47+H46+H45+H43</f>
        <v>0</v>
      </c>
      <c r="H65" s="208"/>
      <c r="I65" s="9"/>
      <c r="J65" s="9"/>
      <c r="K65" s="9"/>
      <c r="L65" s="9"/>
      <c r="M65" s="9"/>
      <c r="N65" s="9"/>
      <c r="O65" s="9"/>
    </row>
    <row r="66" spans="1:15" s="77" customFormat="1" ht="45.75" customHeight="1" x14ac:dyDescent="0.25">
      <c r="A66" s="119" t="s">
        <v>417</v>
      </c>
      <c r="B66" s="194" t="s">
        <v>317</v>
      </c>
      <c r="C66" s="194"/>
      <c r="D66" s="194"/>
      <c r="E66" s="194"/>
      <c r="F66" s="194"/>
      <c r="G66" s="194"/>
      <c r="H66" s="194"/>
      <c r="I66" s="78"/>
      <c r="J66" s="78"/>
      <c r="K66" s="78"/>
      <c r="L66" s="78"/>
      <c r="M66" s="78"/>
      <c r="N66" s="78"/>
      <c r="O66" s="78"/>
    </row>
    <row r="67" spans="1:15" s="77" customFormat="1" ht="27.75" customHeight="1" x14ac:dyDescent="0.25">
      <c r="A67" s="119"/>
      <c r="B67" s="194" t="s">
        <v>318</v>
      </c>
      <c r="C67" s="194"/>
      <c r="D67" s="194"/>
      <c r="E67" s="194"/>
      <c r="F67" s="194"/>
      <c r="G67" s="194"/>
      <c r="H67" s="194"/>
      <c r="I67" s="78"/>
      <c r="J67" s="78"/>
      <c r="K67" s="78"/>
      <c r="L67" s="78"/>
      <c r="M67" s="78"/>
      <c r="N67" s="78"/>
      <c r="O67" s="78"/>
    </row>
    <row r="68" spans="1:15" s="78" customFormat="1" ht="69.75" customHeight="1" x14ac:dyDescent="0.25">
      <c r="A68" s="86" t="s">
        <v>418</v>
      </c>
      <c r="B68" s="86">
        <v>92396</v>
      </c>
      <c r="C68" s="86" t="s">
        <v>10</v>
      </c>
      <c r="D68" s="87" t="s">
        <v>76</v>
      </c>
      <c r="E68" s="86" t="s">
        <v>268</v>
      </c>
      <c r="F68" s="86">
        <v>220.61</v>
      </c>
      <c r="G68" s="32"/>
      <c r="H68" s="32">
        <f>G68*F68</f>
        <v>0</v>
      </c>
    </row>
    <row r="69" spans="1:15" s="78" customFormat="1" ht="27" customHeight="1" x14ac:dyDescent="0.25">
      <c r="A69" s="237" t="s">
        <v>21</v>
      </c>
      <c r="B69" s="238"/>
      <c r="C69" s="238"/>
      <c r="D69" s="238"/>
      <c r="E69" s="238"/>
      <c r="F69" s="238"/>
      <c r="G69" s="239"/>
      <c r="H69" s="165">
        <f>H68</f>
        <v>0</v>
      </c>
    </row>
    <row r="70" spans="1:15" s="77" customFormat="1" ht="45.75" customHeight="1" x14ac:dyDescent="0.25">
      <c r="A70" s="119" t="s">
        <v>419</v>
      </c>
      <c r="B70" s="215" t="s">
        <v>322</v>
      </c>
      <c r="C70" s="216"/>
      <c r="D70" s="216"/>
      <c r="E70" s="216"/>
      <c r="F70" s="216"/>
      <c r="G70" s="216"/>
      <c r="H70" s="217"/>
      <c r="I70" s="78"/>
      <c r="J70" s="78"/>
      <c r="K70" s="78"/>
      <c r="L70" s="78"/>
      <c r="M70" s="78"/>
      <c r="N70" s="78"/>
      <c r="O70" s="78"/>
    </row>
    <row r="71" spans="1:15" s="77" customFormat="1" ht="27.75" customHeight="1" x14ac:dyDescent="0.25">
      <c r="A71" s="119"/>
      <c r="B71" s="194" t="s">
        <v>320</v>
      </c>
      <c r="C71" s="194"/>
      <c r="D71" s="194"/>
      <c r="E71" s="194"/>
      <c r="F71" s="194"/>
      <c r="G71" s="194"/>
      <c r="H71" s="194"/>
      <c r="I71" s="78"/>
      <c r="J71" s="78"/>
      <c r="K71" s="78"/>
      <c r="L71" s="78"/>
      <c r="M71" s="78"/>
      <c r="N71" s="78"/>
      <c r="O71" s="78"/>
    </row>
    <row r="72" spans="1:15" s="78" customFormat="1" ht="58.5" customHeight="1" x14ac:dyDescent="0.25">
      <c r="A72" s="86" t="s">
        <v>420</v>
      </c>
      <c r="B72" s="86">
        <v>101094</v>
      </c>
      <c r="C72" s="86" t="s">
        <v>10</v>
      </c>
      <c r="D72" s="87" t="s">
        <v>319</v>
      </c>
      <c r="E72" s="86" t="s">
        <v>101</v>
      </c>
      <c r="F72" s="86">
        <v>3.96</v>
      </c>
      <c r="G72" s="32"/>
      <c r="H72" s="32">
        <f>G72*F72</f>
        <v>0</v>
      </c>
    </row>
    <row r="73" spans="1:15" s="78" customFormat="1" ht="109.5" customHeight="1" x14ac:dyDescent="0.25">
      <c r="A73" s="86" t="s">
        <v>421</v>
      </c>
      <c r="B73" s="86">
        <v>94275</v>
      </c>
      <c r="C73" s="86" t="s">
        <v>10</v>
      </c>
      <c r="D73" s="87" t="s">
        <v>321</v>
      </c>
      <c r="E73" s="86" t="s">
        <v>101</v>
      </c>
      <c r="F73" s="90">
        <v>68</v>
      </c>
      <c r="G73" s="32"/>
      <c r="H73" s="32">
        <f>G73*F73</f>
        <v>0</v>
      </c>
    </row>
    <row r="74" spans="1:15" s="78" customFormat="1" ht="30" customHeight="1" x14ac:dyDescent="0.25">
      <c r="A74" s="231" t="s">
        <v>21</v>
      </c>
      <c r="B74" s="231"/>
      <c r="C74" s="231"/>
      <c r="D74" s="231"/>
      <c r="E74" s="231"/>
      <c r="F74" s="231"/>
      <c r="G74" s="231"/>
      <c r="H74" s="89">
        <f>H73+H72</f>
        <v>0</v>
      </c>
    </row>
    <row r="75" spans="1:15" s="78" customFormat="1" ht="14.25" customHeight="1" x14ac:dyDescent="0.25">
      <c r="A75" s="88"/>
      <c r="B75" s="88"/>
      <c r="C75" s="88"/>
      <c r="D75" s="88"/>
      <c r="E75" s="88"/>
      <c r="F75" s="88"/>
      <c r="G75" s="88"/>
      <c r="H75" s="123"/>
    </row>
    <row r="76" spans="1:15" s="77" customFormat="1" ht="45.75" customHeight="1" x14ac:dyDescent="0.25">
      <c r="A76" s="119" t="s">
        <v>422</v>
      </c>
      <c r="B76" s="194" t="s">
        <v>323</v>
      </c>
      <c r="C76" s="194"/>
      <c r="D76" s="194"/>
      <c r="E76" s="194"/>
      <c r="F76" s="194"/>
      <c r="G76" s="194"/>
      <c r="H76" s="194"/>
      <c r="I76" s="78"/>
      <c r="J76" s="78"/>
      <c r="K76" s="78"/>
      <c r="L76" s="78"/>
      <c r="M76" s="78"/>
      <c r="N76" s="78"/>
      <c r="O76" s="78"/>
    </row>
    <row r="77" spans="1:15" s="77" customFormat="1" ht="27.75" customHeight="1" x14ac:dyDescent="0.25">
      <c r="A77" s="119"/>
      <c r="B77" s="194" t="s">
        <v>333</v>
      </c>
      <c r="C77" s="194"/>
      <c r="D77" s="194"/>
      <c r="E77" s="194"/>
      <c r="F77" s="194"/>
      <c r="G77" s="194"/>
      <c r="H77" s="194"/>
      <c r="I77" s="78"/>
      <c r="J77" s="78"/>
      <c r="K77" s="78"/>
      <c r="L77" s="78"/>
      <c r="M77" s="78"/>
      <c r="N77" s="78"/>
      <c r="O77" s="78"/>
    </row>
    <row r="78" spans="1:15" s="78" customFormat="1" ht="99.75" customHeight="1" x14ac:dyDescent="0.25">
      <c r="A78" s="86" t="s">
        <v>423</v>
      </c>
      <c r="B78" s="86">
        <v>42440</v>
      </c>
      <c r="C78" s="86" t="s">
        <v>10</v>
      </c>
      <c r="D78" s="87" t="s">
        <v>30</v>
      </c>
      <c r="E78" s="86" t="s">
        <v>324</v>
      </c>
      <c r="F78" s="86">
        <v>2</v>
      </c>
      <c r="G78" s="32"/>
      <c r="H78" s="32">
        <f>G78*F78</f>
        <v>0</v>
      </c>
    </row>
    <row r="79" spans="1:15" s="78" customFormat="1" ht="51" customHeight="1" x14ac:dyDescent="0.25">
      <c r="A79" s="86" t="s">
        <v>424</v>
      </c>
      <c r="B79" s="91" t="s">
        <v>785</v>
      </c>
      <c r="C79" s="86" t="s">
        <v>10</v>
      </c>
      <c r="D79" s="87" t="s">
        <v>331</v>
      </c>
      <c r="E79" s="86" t="s">
        <v>324</v>
      </c>
      <c r="F79" s="86">
        <v>5</v>
      </c>
      <c r="G79" s="32"/>
      <c r="H79" s="32">
        <f t="shared" ref="H79:H80" si="5">G79*F79</f>
        <v>0</v>
      </c>
    </row>
    <row r="80" spans="1:15" s="78" customFormat="1" ht="55.5" customHeight="1" x14ac:dyDescent="0.25">
      <c r="A80" s="167" t="s">
        <v>425</v>
      </c>
      <c r="B80" s="91" t="s">
        <v>786</v>
      </c>
      <c r="C80" s="167" t="s">
        <v>10</v>
      </c>
      <c r="D80" s="168" t="s">
        <v>334</v>
      </c>
      <c r="E80" s="167" t="s">
        <v>324</v>
      </c>
      <c r="F80" s="167">
        <v>3</v>
      </c>
      <c r="G80" s="169"/>
      <c r="H80" s="32">
        <f t="shared" si="5"/>
        <v>0</v>
      </c>
    </row>
    <row r="81" spans="1:15" s="78" customFormat="1" ht="24.75" customHeight="1" x14ac:dyDescent="0.25">
      <c r="A81" s="240" t="s">
        <v>21</v>
      </c>
      <c r="B81" s="241"/>
      <c r="C81" s="241"/>
      <c r="D81" s="241"/>
      <c r="E81" s="241"/>
      <c r="F81" s="242"/>
      <c r="G81" s="200">
        <f>SUM(H78:H80)</f>
        <v>0</v>
      </c>
      <c r="H81" s="201"/>
    </row>
    <row r="82" spans="1:15" s="78" customFormat="1" ht="39" customHeight="1" x14ac:dyDescent="0.25">
      <c r="A82" s="244" t="s">
        <v>40</v>
      </c>
      <c r="B82" s="244"/>
      <c r="C82" s="244"/>
      <c r="D82" s="244"/>
      <c r="E82" s="244"/>
      <c r="F82" s="244"/>
      <c r="G82" s="245">
        <f>G81+H74+H69+G65+G39+G27</f>
        <v>0</v>
      </c>
      <c r="H82" s="245"/>
    </row>
    <row r="83" spans="1:15" s="78" customFormat="1" ht="14.25" customHeight="1" x14ac:dyDescent="0.25">
      <c r="A83" s="81"/>
      <c r="B83" s="81"/>
      <c r="C83" s="81"/>
      <c r="D83" s="82"/>
      <c r="E83" s="81"/>
      <c r="F83" s="92"/>
      <c r="G83" s="92"/>
      <c r="H83" s="83"/>
    </row>
    <row r="84" spans="1:15" s="77" customFormat="1" ht="34.5" customHeight="1" x14ac:dyDescent="0.25">
      <c r="A84" s="119" t="s">
        <v>20</v>
      </c>
      <c r="B84" s="195" t="s">
        <v>335</v>
      </c>
      <c r="C84" s="195"/>
      <c r="D84" s="195"/>
      <c r="E84" s="195"/>
      <c r="F84" s="195"/>
      <c r="G84" s="195"/>
      <c r="H84" s="195"/>
      <c r="I84" s="78"/>
      <c r="J84" s="78"/>
      <c r="K84" s="78"/>
      <c r="L84" s="78"/>
      <c r="M84" s="78"/>
      <c r="N84" s="78"/>
      <c r="O84" s="78"/>
    </row>
    <row r="85" spans="1:15" s="77" customFormat="1" ht="17.25" customHeight="1" x14ac:dyDescent="0.25">
      <c r="A85" s="119"/>
      <c r="B85" s="194"/>
      <c r="C85" s="194"/>
      <c r="D85" s="194"/>
      <c r="E85" s="194"/>
      <c r="F85" s="194"/>
      <c r="G85" s="194"/>
      <c r="H85" s="194"/>
      <c r="I85" s="78"/>
      <c r="J85" s="78"/>
      <c r="K85" s="78"/>
      <c r="L85" s="78"/>
      <c r="M85" s="78"/>
      <c r="N85" s="78"/>
      <c r="O85" s="78"/>
    </row>
    <row r="86" spans="1:15" s="74" customFormat="1" ht="59.25" customHeight="1" x14ac:dyDescent="0.25">
      <c r="A86" s="15" t="s">
        <v>411</v>
      </c>
      <c r="B86" s="86">
        <v>92396</v>
      </c>
      <c r="C86" s="86" t="s">
        <v>10</v>
      </c>
      <c r="D86" s="87" t="s">
        <v>76</v>
      </c>
      <c r="E86" s="86" t="s">
        <v>93</v>
      </c>
      <c r="F86" s="86">
        <v>108.09</v>
      </c>
      <c r="G86" s="32"/>
      <c r="H86" s="32">
        <f>G86*F86</f>
        <v>0</v>
      </c>
      <c r="I86" s="9"/>
      <c r="J86" s="9"/>
      <c r="K86" s="9"/>
      <c r="L86" s="9"/>
      <c r="M86" s="9"/>
      <c r="N86" s="9"/>
      <c r="O86" s="9"/>
    </row>
    <row r="87" spans="1:15" s="74" customFormat="1" ht="59.25" customHeight="1" x14ac:dyDescent="0.25">
      <c r="A87" s="15" t="s">
        <v>426</v>
      </c>
      <c r="B87" s="15">
        <v>97914</v>
      </c>
      <c r="C87" s="15" t="s">
        <v>10</v>
      </c>
      <c r="D87" s="16" t="s">
        <v>299</v>
      </c>
      <c r="E87" s="15" t="s">
        <v>723</v>
      </c>
      <c r="F87" s="15">
        <v>904.26</v>
      </c>
      <c r="G87" s="17"/>
      <c r="H87" s="32">
        <f t="shared" ref="H87:H91" si="6">G87*F87</f>
        <v>0</v>
      </c>
      <c r="I87" s="9"/>
      <c r="J87" s="9"/>
      <c r="K87" s="9"/>
      <c r="L87" s="9"/>
      <c r="M87" s="9"/>
      <c r="N87" s="9"/>
      <c r="O87" s="9"/>
    </row>
    <row r="88" spans="1:15" s="74" customFormat="1" ht="102.75" customHeight="1" x14ac:dyDescent="0.25">
      <c r="A88" s="15" t="s">
        <v>427</v>
      </c>
      <c r="B88" s="15">
        <v>100976</v>
      </c>
      <c r="C88" s="15" t="s">
        <v>10</v>
      </c>
      <c r="D88" s="16" t="s">
        <v>301</v>
      </c>
      <c r="E88" s="15" t="s">
        <v>257</v>
      </c>
      <c r="F88" s="15">
        <v>30.14</v>
      </c>
      <c r="G88" s="17"/>
      <c r="H88" s="32">
        <f t="shared" si="6"/>
        <v>0</v>
      </c>
      <c r="I88" s="9"/>
      <c r="J88" s="9"/>
      <c r="K88" s="9"/>
      <c r="L88" s="9"/>
      <c r="M88" s="9"/>
      <c r="N88" s="9"/>
      <c r="O88" s="9"/>
    </row>
    <row r="89" spans="1:15" s="74" customFormat="1" ht="75" customHeight="1" x14ac:dyDescent="0.25">
      <c r="A89" s="15" t="s">
        <v>428</v>
      </c>
      <c r="B89" s="15">
        <v>96385</v>
      </c>
      <c r="C89" s="15" t="s">
        <v>10</v>
      </c>
      <c r="D89" s="16" t="s">
        <v>302</v>
      </c>
      <c r="E89" s="15" t="s">
        <v>94</v>
      </c>
      <c r="F89" s="15">
        <v>30.14</v>
      </c>
      <c r="G89" s="17"/>
      <c r="H89" s="32">
        <f t="shared" si="6"/>
        <v>0</v>
      </c>
      <c r="I89" s="9"/>
      <c r="J89" s="9"/>
      <c r="K89" s="9"/>
      <c r="L89" s="9"/>
      <c r="M89" s="9"/>
      <c r="N89" s="9"/>
      <c r="O89" s="9"/>
    </row>
    <row r="90" spans="1:15" s="74" customFormat="1" ht="43.5" customHeight="1" x14ac:dyDescent="0.25">
      <c r="A90" s="15" t="s">
        <v>429</v>
      </c>
      <c r="B90" s="15">
        <v>4743</v>
      </c>
      <c r="C90" s="15" t="s">
        <v>10</v>
      </c>
      <c r="D90" s="16" t="s">
        <v>303</v>
      </c>
      <c r="E90" s="15" t="s">
        <v>94</v>
      </c>
      <c r="F90" s="15">
        <v>30.14</v>
      </c>
      <c r="G90" s="17"/>
      <c r="H90" s="32">
        <f t="shared" si="6"/>
        <v>0</v>
      </c>
      <c r="I90" s="9"/>
      <c r="J90" s="9"/>
      <c r="K90" s="9"/>
      <c r="L90" s="9"/>
      <c r="M90" s="9"/>
      <c r="N90" s="9"/>
      <c r="O90" s="9"/>
    </row>
    <row r="91" spans="1:15" s="74" customFormat="1" ht="54.75" customHeight="1" x14ac:dyDescent="0.25">
      <c r="A91" s="15" t="s">
        <v>430</v>
      </c>
      <c r="B91" s="15" t="s">
        <v>787</v>
      </c>
      <c r="C91" s="15" t="s">
        <v>10</v>
      </c>
      <c r="D91" s="16" t="s">
        <v>336</v>
      </c>
      <c r="E91" s="15" t="s">
        <v>324</v>
      </c>
      <c r="F91" s="15">
        <v>3</v>
      </c>
      <c r="G91" s="17"/>
      <c r="H91" s="32">
        <f t="shared" si="6"/>
        <v>0</v>
      </c>
      <c r="I91" s="9"/>
      <c r="J91" s="9"/>
      <c r="K91" s="9"/>
      <c r="L91" s="9"/>
      <c r="M91" s="9"/>
      <c r="N91" s="9"/>
      <c r="O91" s="9"/>
    </row>
    <row r="92" spans="1:15" s="7" customFormat="1" ht="27" customHeight="1" x14ac:dyDescent="0.25">
      <c r="A92" s="206" t="s">
        <v>21</v>
      </c>
      <c r="B92" s="206"/>
      <c r="C92" s="206"/>
      <c r="D92" s="206"/>
      <c r="E92" s="206"/>
      <c r="F92" s="206"/>
      <c r="G92" s="207">
        <f>SUM(H86:H91)</f>
        <v>0</v>
      </c>
      <c r="H92" s="208"/>
      <c r="I92" s="9"/>
      <c r="J92" s="9"/>
      <c r="K92" s="9"/>
      <c r="L92" s="9"/>
      <c r="M92" s="9"/>
      <c r="N92" s="9"/>
      <c r="O92" s="9"/>
    </row>
    <row r="93" spans="1:15" s="7" customFormat="1" ht="27" customHeight="1" x14ac:dyDescent="0.25">
      <c r="A93" s="246" t="s">
        <v>40</v>
      </c>
      <c r="B93" s="246"/>
      <c r="C93" s="246"/>
      <c r="D93" s="246"/>
      <c r="E93" s="246"/>
      <c r="F93" s="246"/>
      <c r="G93" s="247">
        <f>G92</f>
        <v>0</v>
      </c>
      <c r="H93" s="247"/>
      <c r="I93" s="9"/>
      <c r="J93" s="9"/>
      <c r="K93" s="9"/>
      <c r="L93" s="9"/>
      <c r="M93" s="9"/>
      <c r="N93" s="9"/>
      <c r="O93" s="9"/>
    </row>
    <row r="94" spans="1:15" s="78" customFormat="1" ht="15.75" x14ac:dyDescent="0.25">
      <c r="A94" s="91"/>
      <c r="B94" s="91"/>
      <c r="C94" s="91"/>
      <c r="D94" s="95"/>
      <c r="E94" s="91"/>
      <c r="F94" s="96"/>
      <c r="G94" s="123"/>
      <c r="H94" s="123"/>
    </row>
    <row r="95" spans="1:15" s="78" customFormat="1" ht="44.25" customHeight="1" x14ac:dyDescent="0.25">
      <c r="A95" s="119" t="s">
        <v>35</v>
      </c>
      <c r="B95" s="195" t="s">
        <v>342</v>
      </c>
      <c r="C95" s="195"/>
      <c r="D95" s="195"/>
      <c r="E95" s="195"/>
      <c r="F95" s="195"/>
      <c r="G95" s="195"/>
      <c r="H95" s="195"/>
    </row>
    <row r="96" spans="1:15" s="78" customFormat="1" ht="32.25" customHeight="1" x14ac:dyDescent="0.25">
      <c r="A96" s="119" t="s">
        <v>412</v>
      </c>
      <c r="B96" s="194" t="s">
        <v>750</v>
      </c>
      <c r="C96" s="194"/>
      <c r="D96" s="194"/>
      <c r="E96" s="194"/>
      <c r="F96" s="194"/>
      <c r="G96" s="194"/>
      <c r="H96" s="194"/>
    </row>
    <row r="97" spans="1:15" s="78" customFormat="1" ht="69" customHeight="1" x14ac:dyDescent="0.25">
      <c r="A97" s="15" t="s">
        <v>435</v>
      </c>
      <c r="B97" s="15">
        <v>101128</v>
      </c>
      <c r="C97" s="15" t="s">
        <v>10</v>
      </c>
      <c r="D97" s="16" t="s">
        <v>296</v>
      </c>
      <c r="E97" s="15" t="s">
        <v>298</v>
      </c>
      <c r="F97" s="15">
        <v>35.4</v>
      </c>
      <c r="G97" s="17"/>
      <c r="H97" s="24">
        <f t="shared" ref="H97:H101" si="7">G97*F97</f>
        <v>0</v>
      </c>
    </row>
    <row r="98" spans="1:15" s="78" customFormat="1" ht="65.25" customHeight="1" x14ac:dyDescent="0.25">
      <c r="A98" s="15" t="s">
        <v>436</v>
      </c>
      <c r="B98" s="15">
        <v>97914</v>
      </c>
      <c r="C98" s="15" t="s">
        <v>10</v>
      </c>
      <c r="D98" s="16" t="s">
        <v>299</v>
      </c>
      <c r="E98" s="15" t="s">
        <v>723</v>
      </c>
      <c r="F98" s="18">
        <v>5836.2</v>
      </c>
      <c r="G98" s="17"/>
      <c r="H98" s="24">
        <f t="shared" si="7"/>
        <v>0</v>
      </c>
    </row>
    <row r="99" spans="1:15" s="78" customFormat="1" ht="90" customHeight="1" x14ac:dyDescent="0.25">
      <c r="A99" s="15" t="s">
        <v>437</v>
      </c>
      <c r="B99" s="15">
        <v>100976</v>
      </c>
      <c r="C99" s="15" t="s">
        <v>10</v>
      </c>
      <c r="D99" s="16" t="s">
        <v>301</v>
      </c>
      <c r="E99" s="15" t="s">
        <v>94</v>
      </c>
      <c r="F99" s="15">
        <v>194.54</v>
      </c>
      <c r="G99" s="17"/>
      <c r="H99" s="24">
        <f t="shared" si="7"/>
        <v>0</v>
      </c>
    </row>
    <row r="100" spans="1:15" s="7" customFormat="1" ht="70.5" customHeight="1" x14ac:dyDescent="0.25">
      <c r="A100" s="15" t="s">
        <v>438</v>
      </c>
      <c r="B100" s="15">
        <v>96385</v>
      </c>
      <c r="C100" s="15" t="s">
        <v>10</v>
      </c>
      <c r="D100" s="16" t="s">
        <v>302</v>
      </c>
      <c r="E100" s="15" t="s">
        <v>94</v>
      </c>
      <c r="F100" s="15">
        <v>194.54</v>
      </c>
      <c r="G100" s="17"/>
      <c r="H100" s="24">
        <f t="shared" si="7"/>
        <v>0</v>
      </c>
      <c r="I100" s="9"/>
      <c r="J100" s="9"/>
      <c r="K100" s="9"/>
      <c r="L100" s="9"/>
      <c r="M100" s="9"/>
      <c r="N100" s="9"/>
      <c r="O100" s="9"/>
    </row>
    <row r="101" spans="1:15" s="9" customFormat="1" ht="53.25" customHeight="1" x14ac:dyDescent="0.25">
      <c r="A101" s="15" t="s">
        <v>439</v>
      </c>
      <c r="B101" s="15">
        <v>4743</v>
      </c>
      <c r="C101" s="15" t="s">
        <v>10</v>
      </c>
      <c r="D101" s="16" t="s">
        <v>303</v>
      </c>
      <c r="E101" s="15" t="s">
        <v>94</v>
      </c>
      <c r="F101" s="15">
        <v>194.54</v>
      </c>
      <c r="G101" s="17"/>
      <c r="H101" s="24">
        <f t="shared" si="7"/>
        <v>0</v>
      </c>
    </row>
    <row r="102" spans="1:15" s="7" customFormat="1" ht="27" customHeight="1" x14ac:dyDescent="0.25">
      <c r="A102" s="206" t="s">
        <v>21</v>
      </c>
      <c r="B102" s="206"/>
      <c r="C102" s="206"/>
      <c r="D102" s="206"/>
      <c r="E102" s="206"/>
      <c r="F102" s="206"/>
      <c r="G102" s="207">
        <f>SUM(H97:H101)</f>
        <v>0</v>
      </c>
      <c r="H102" s="208"/>
      <c r="I102" s="9"/>
      <c r="J102" s="9"/>
      <c r="K102" s="9"/>
      <c r="L102" s="9"/>
      <c r="M102" s="9"/>
      <c r="N102" s="9"/>
      <c r="O102" s="9"/>
    </row>
    <row r="103" spans="1:15" s="78" customFormat="1" ht="34.5" customHeight="1" x14ac:dyDescent="0.25">
      <c r="A103" s="119" t="s">
        <v>413</v>
      </c>
      <c r="B103" s="194" t="s">
        <v>316</v>
      </c>
      <c r="C103" s="194"/>
      <c r="D103" s="194"/>
      <c r="E103" s="194"/>
      <c r="F103" s="194"/>
      <c r="G103" s="194"/>
      <c r="H103" s="194"/>
    </row>
    <row r="104" spans="1:15" s="78" customFormat="1" ht="32.25" customHeight="1" x14ac:dyDescent="0.25">
      <c r="A104" s="119"/>
      <c r="B104" s="194" t="s">
        <v>308</v>
      </c>
      <c r="C104" s="194"/>
      <c r="D104" s="194"/>
      <c r="E104" s="194"/>
      <c r="F104" s="194"/>
      <c r="G104" s="194"/>
      <c r="H104" s="194"/>
    </row>
    <row r="105" spans="1:15" s="78" customFormat="1" ht="72.75" customHeight="1" x14ac:dyDescent="0.25">
      <c r="A105" s="86" t="s">
        <v>440</v>
      </c>
      <c r="B105" s="86">
        <v>101174</v>
      </c>
      <c r="C105" s="86" t="s">
        <v>10</v>
      </c>
      <c r="D105" s="87" t="s">
        <v>307</v>
      </c>
      <c r="E105" s="86" t="s">
        <v>101</v>
      </c>
      <c r="F105" s="86">
        <v>16</v>
      </c>
      <c r="G105" s="32"/>
      <c r="H105" s="32">
        <f>G105*F105</f>
        <v>0</v>
      </c>
    </row>
    <row r="106" spans="1:15" s="78" customFormat="1" ht="41.25" customHeight="1" x14ac:dyDescent="0.25">
      <c r="A106" s="119" t="s">
        <v>431</v>
      </c>
      <c r="B106" s="194" t="s">
        <v>343</v>
      </c>
      <c r="C106" s="194"/>
      <c r="D106" s="194"/>
      <c r="E106" s="194"/>
      <c r="F106" s="194"/>
      <c r="G106" s="194"/>
      <c r="H106" s="194"/>
    </row>
    <row r="107" spans="1:15" s="78" customFormat="1" ht="52.5" customHeight="1" x14ac:dyDescent="0.25">
      <c r="A107" s="86" t="s">
        <v>441</v>
      </c>
      <c r="B107" s="86">
        <v>96524</v>
      </c>
      <c r="C107" s="86" t="s">
        <v>10</v>
      </c>
      <c r="D107" s="87" t="s">
        <v>304</v>
      </c>
      <c r="E107" s="86" t="s">
        <v>94</v>
      </c>
      <c r="F107" s="86">
        <v>1.1399999999999999</v>
      </c>
      <c r="G107" s="32"/>
      <c r="H107" s="32">
        <f t="shared" ref="H107:H112" si="8">G107*F107</f>
        <v>0</v>
      </c>
    </row>
    <row r="108" spans="1:15" s="78" customFormat="1" ht="90" customHeight="1" x14ac:dyDescent="0.25">
      <c r="A108" s="86" t="s">
        <v>442</v>
      </c>
      <c r="B108" s="86">
        <v>96555</v>
      </c>
      <c r="C108" s="86" t="s">
        <v>10</v>
      </c>
      <c r="D108" s="87" t="s">
        <v>215</v>
      </c>
      <c r="E108" s="86" t="s">
        <v>94</v>
      </c>
      <c r="F108" s="86">
        <v>1.1399999999999999</v>
      </c>
      <c r="G108" s="32"/>
      <c r="H108" s="32">
        <f t="shared" si="8"/>
        <v>0</v>
      </c>
    </row>
    <row r="109" spans="1:15" s="7" customFormat="1" ht="36" customHeight="1" x14ac:dyDescent="0.25">
      <c r="A109" s="86" t="s">
        <v>443</v>
      </c>
      <c r="B109" s="86">
        <v>34</v>
      </c>
      <c r="C109" s="86" t="s">
        <v>10</v>
      </c>
      <c r="D109" s="87" t="s">
        <v>105</v>
      </c>
      <c r="E109" s="86" t="s">
        <v>69</v>
      </c>
      <c r="F109" s="86">
        <v>47</v>
      </c>
      <c r="G109" s="32"/>
      <c r="H109" s="32">
        <f t="shared" si="8"/>
        <v>0</v>
      </c>
      <c r="I109" s="9"/>
      <c r="J109" s="9"/>
      <c r="K109" s="9"/>
      <c r="L109" s="9"/>
      <c r="M109" s="9"/>
      <c r="N109" s="9"/>
      <c r="O109" s="9"/>
    </row>
    <row r="110" spans="1:15" s="9" customFormat="1" ht="45" customHeight="1" x14ac:dyDescent="0.25">
      <c r="A110" s="86" t="s">
        <v>444</v>
      </c>
      <c r="B110" s="86">
        <v>43059</v>
      </c>
      <c r="C110" s="86" t="s">
        <v>10</v>
      </c>
      <c r="D110" s="87" t="s">
        <v>247</v>
      </c>
      <c r="E110" s="86" t="s">
        <v>69</v>
      </c>
      <c r="F110" s="86">
        <v>10</v>
      </c>
      <c r="G110" s="32"/>
      <c r="H110" s="32">
        <f t="shared" si="8"/>
        <v>0</v>
      </c>
    </row>
    <row r="111" spans="1:15" s="7" customFormat="1" ht="58.5" customHeight="1" x14ac:dyDescent="0.25">
      <c r="A111" s="86" t="s">
        <v>445</v>
      </c>
      <c r="B111" s="86">
        <v>92794</v>
      </c>
      <c r="C111" s="86" t="s">
        <v>10</v>
      </c>
      <c r="D111" s="87" t="s">
        <v>305</v>
      </c>
      <c r="E111" s="86" t="s">
        <v>69</v>
      </c>
      <c r="F111" s="86">
        <v>47</v>
      </c>
      <c r="G111" s="32"/>
      <c r="H111" s="32">
        <f t="shared" si="8"/>
        <v>0</v>
      </c>
      <c r="I111" s="9"/>
      <c r="J111" s="9"/>
      <c r="K111" s="9"/>
      <c r="L111" s="9"/>
      <c r="M111" s="9"/>
      <c r="N111" s="9"/>
      <c r="O111" s="9"/>
    </row>
    <row r="112" spans="1:15" s="7" customFormat="1" ht="60" customHeight="1" x14ac:dyDescent="0.25">
      <c r="A112" s="86" t="s">
        <v>446</v>
      </c>
      <c r="B112" s="86">
        <v>92791</v>
      </c>
      <c r="C112" s="86" t="s">
        <v>10</v>
      </c>
      <c r="D112" s="87" t="s">
        <v>306</v>
      </c>
      <c r="E112" s="86" t="s">
        <v>69</v>
      </c>
      <c r="F112" s="86">
        <v>10</v>
      </c>
      <c r="G112" s="32"/>
      <c r="H112" s="32">
        <f t="shared" si="8"/>
        <v>0</v>
      </c>
      <c r="I112" s="9"/>
      <c r="J112" s="9"/>
      <c r="K112" s="9"/>
      <c r="L112" s="9"/>
      <c r="M112" s="9"/>
      <c r="N112" s="9"/>
      <c r="O112" s="9"/>
    </row>
    <row r="113" spans="1:15" s="7" customFormat="1" ht="27" customHeight="1" x14ac:dyDescent="0.25">
      <c r="A113" s="119" t="s">
        <v>432</v>
      </c>
      <c r="B113" s="194" t="s">
        <v>310</v>
      </c>
      <c r="C113" s="194"/>
      <c r="D113" s="194"/>
      <c r="E113" s="194"/>
      <c r="F113" s="194"/>
      <c r="G113" s="194"/>
      <c r="H113" s="194"/>
      <c r="I113" s="9"/>
      <c r="J113" s="9"/>
      <c r="K113" s="9"/>
      <c r="L113" s="9"/>
      <c r="M113" s="9"/>
      <c r="N113" s="9"/>
      <c r="O113" s="9"/>
    </row>
    <row r="114" spans="1:15" s="7" customFormat="1" ht="84.75" customHeight="1" x14ac:dyDescent="0.25">
      <c r="A114" s="86" t="s">
        <v>447</v>
      </c>
      <c r="B114" s="86">
        <v>92718</v>
      </c>
      <c r="C114" s="86" t="s">
        <v>10</v>
      </c>
      <c r="D114" s="87" t="s">
        <v>311</v>
      </c>
      <c r="E114" s="86" t="s">
        <v>94</v>
      </c>
      <c r="F114" s="86">
        <v>1.44</v>
      </c>
      <c r="G114" s="32"/>
      <c r="H114" s="32">
        <f t="shared" ref="H114:H119" si="9">G114*F114</f>
        <v>0</v>
      </c>
      <c r="I114" s="9"/>
      <c r="J114" s="9"/>
      <c r="K114" s="9"/>
      <c r="L114" s="9"/>
      <c r="M114" s="9"/>
      <c r="N114" s="9"/>
      <c r="O114" s="9"/>
    </row>
    <row r="115" spans="1:15" s="7" customFormat="1" ht="29.25" customHeight="1" x14ac:dyDescent="0.25">
      <c r="A115" s="86" t="s">
        <v>448</v>
      </c>
      <c r="B115" s="86">
        <v>34</v>
      </c>
      <c r="C115" s="86" t="s">
        <v>10</v>
      </c>
      <c r="D115" s="87" t="s">
        <v>105</v>
      </c>
      <c r="E115" s="86" t="s">
        <v>69</v>
      </c>
      <c r="F115" s="86">
        <v>60</v>
      </c>
      <c r="G115" s="32"/>
      <c r="H115" s="32">
        <f t="shared" si="9"/>
        <v>0</v>
      </c>
      <c r="I115" s="9"/>
      <c r="J115" s="9"/>
      <c r="K115" s="9"/>
      <c r="L115" s="9"/>
      <c r="M115" s="9"/>
      <c r="N115" s="9"/>
      <c r="O115" s="9"/>
    </row>
    <row r="116" spans="1:15" s="7" customFormat="1" ht="59.25" customHeight="1" x14ac:dyDescent="0.25">
      <c r="A116" s="86" t="s">
        <v>449</v>
      </c>
      <c r="B116" s="86">
        <v>43059</v>
      </c>
      <c r="C116" s="86" t="s">
        <v>10</v>
      </c>
      <c r="D116" s="87" t="s">
        <v>247</v>
      </c>
      <c r="E116" s="86" t="s">
        <v>69</v>
      </c>
      <c r="F116" s="86">
        <v>5.23</v>
      </c>
      <c r="G116" s="32"/>
      <c r="H116" s="32">
        <f t="shared" si="9"/>
        <v>0</v>
      </c>
      <c r="I116" s="9"/>
      <c r="J116" s="9"/>
      <c r="K116" s="9"/>
      <c r="L116" s="9"/>
      <c r="M116" s="9"/>
      <c r="N116" s="9"/>
      <c r="O116" s="9"/>
    </row>
    <row r="117" spans="1:15" s="7" customFormat="1" ht="54.75" customHeight="1" x14ac:dyDescent="0.25">
      <c r="A117" s="86" t="s">
        <v>450</v>
      </c>
      <c r="B117" s="86">
        <v>92794</v>
      </c>
      <c r="C117" s="86" t="s">
        <v>10</v>
      </c>
      <c r="D117" s="87" t="s">
        <v>305</v>
      </c>
      <c r="E117" s="86" t="s">
        <v>69</v>
      </c>
      <c r="F117" s="86">
        <v>43.44</v>
      </c>
      <c r="G117" s="32"/>
      <c r="H117" s="32">
        <f t="shared" si="9"/>
        <v>0</v>
      </c>
      <c r="I117" s="9"/>
      <c r="J117" s="9"/>
      <c r="K117" s="9"/>
      <c r="L117" s="9"/>
      <c r="M117" s="9"/>
      <c r="N117" s="9"/>
      <c r="O117" s="9"/>
    </row>
    <row r="118" spans="1:15" s="7" customFormat="1" ht="62.25" customHeight="1" x14ac:dyDescent="0.25">
      <c r="A118" s="86" t="s">
        <v>451</v>
      </c>
      <c r="B118" s="86">
        <v>92791</v>
      </c>
      <c r="C118" s="86" t="s">
        <v>10</v>
      </c>
      <c r="D118" s="87" t="s">
        <v>306</v>
      </c>
      <c r="E118" s="86" t="s">
        <v>69</v>
      </c>
      <c r="F118" s="86">
        <v>5.23</v>
      </c>
      <c r="G118" s="32"/>
      <c r="H118" s="32">
        <f t="shared" si="9"/>
        <v>0</v>
      </c>
      <c r="I118" s="9"/>
      <c r="J118" s="9"/>
      <c r="K118" s="9"/>
      <c r="L118" s="9"/>
      <c r="M118" s="9"/>
      <c r="N118" s="9"/>
      <c r="O118" s="9"/>
    </row>
    <row r="119" spans="1:15" s="7" customFormat="1" ht="61.5" customHeight="1" x14ac:dyDescent="0.25">
      <c r="A119" s="86" t="s">
        <v>452</v>
      </c>
      <c r="B119" s="86">
        <v>92263</v>
      </c>
      <c r="C119" s="86" t="s">
        <v>10</v>
      </c>
      <c r="D119" s="87" t="s">
        <v>135</v>
      </c>
      <c r="E119" s="86" t="s">
        <v>93</v>
      </c>
      <c r="F119" s="86">
        <v>3.3</v>
      </c>
      <c r="G119" s="32"/>
      <c r="H119" s="32">
        <f t="shared" si="9"/>
        <v>0</v>
      </c>
      <c r="I119" s="9"/>
      <c r="J119" s="9"/>
      <c r="K119" s="9"/>
      <c r="L119" s="9"/>
      <c r="M119" s="9"/>
      <c r="N119" s="9"/>
      <c r="O119" s="9"/>
    </row>
    <row r="120" spans="1:15" s="7" customFormat="1" ht="32.25" customHeight="1" x14ac:dyDescent="0.25">
      <c r="A120" s="119" t="s">
        <v>433</v>
      </c>
      <c r="B120" s="194" t="s">
        <v>312</v>
      </c>
      <c r="C120" s="194"/>
      <c r="D120" s="194"/>
      <c r="E120" s="194"/>
      <c r="F120" s="194"/>
      <c r="G120" s="194"/>
      <c r="H120" s="194"/>
      <c r="I120" s="9"/>
      <c r="J120" s="9"/>
      <c r="K120" s="9"/>
      <c r="L120" s="9"/>
      <c r="M120" s="9"/>
      <c r="N120" s="9"/>
      <c r="O120" s="9"/>
    </row>
    <row r="121" spans="1:15" s="7" customFormat="1" ht="93.75" customHeight="1" x14ac:dyDescent="0.25">
      <c r="A121" s="86" t="s">
        <v>453</v>
      </c>
      <c r="B121" s="86">
        <v>87465</v>
      </c>
      <c r="C121" s="86" t="s">
        <v>10</v>
      </c>
      <c r="D121" s="87" t="s">
        <v>246</v>
      </c>
      <c r="E121" s="86" t="s">
        <v>93</v>
      </c>
      <c r="F121" s="86">
        <v>27</v>
      </c>
      <c r="G121" s="32"/>
      <c r="H121" s="32">
        <f>G121*F121</f>
        <v>0</v>
      </c>
      <c r="I121" s="9"/>
      <c r="J121" s="9"/>
      <c r="K121" s="9"/>
      <c r="L121" s="9"/>
      <c r="M121" s="9"/>
      <c r="N121" s="9"/>
      <c r="O121" s="9"/>
    </row>
    <row r="122" spans="1:15" s="7" customFormat="1" ht="96" customHeight="1" x14ac:dyDescent="0.25">
      <c r="A122" s="86" t="s">
        <v>454</v>
      </c>
      <c r="B122" s="86">
        <v>87891</v>
      </c>
      <c r="C122" s="86" t="s">
        <v>10</v>
      </c>
      <c r="D122" s="87" t="s">
        <v>313</v>
      </c>
      <c r="E122" s="86" t="s">
        <v>93</v>
      </c>
      <c r="F122" s="86">
        <v>54</v>
      </c>
      <c r="G122" s="32"/>
      <c r="H122" s="32">
        <f t="shared" ref="H122:H123" si="10">G122*F122</f>
        <v>0</v>
      </c>
      <c r="I122" s="9"/>
      <c r="J122" s="9"/>
      <c r="K122" s="9"/>
      <c r="L122" s="9"/>
      <c r="M122" s="9"/>
      <c r="N122" s="9"/>
      <c r="O122" s="9"/>
    </row>
    <row r="123" spans="1:15" s="9" customFormat="1" ht="102" customHeight="1" x14ac:dyDescent="0.25">
      <c r="A123" s="86" t="s">
        <v>455</v>
      </c>
      <c r="B123" s="86">
        <v>87529</v>
      </c>
      <c r="C123" s="86" t="s">
        <v>10</v>
      </c>
      <c r="D123" s="87" t="s">
        <v>136</v>
      </c>
      <c r="E123" s="86" t="s">
        <v>93</v>
      </c>
      <c r="F123" s="86">
        <v>27</v>
      </c>
      <c r="G123" s="32"/>
      <c r="H123" s="32">
        <f t="shared" si="10"/>
        <v>0</v>
      </c>
    </row>
    <row r="124" spans="1:15" s="9" customFormat="1" ht="23.25" customHeight="1" x14ac:dyDescent="0.25">
      <c r="A124" s="243" t="s">
        <v>21</v>
      </c>
      <c r="B124" s="243"/>
      <c r="C124" s="243"/>
      <c r="D124" s="243"/>
      <c r="E124" s="243"/>
      <c r="F124" s="243"/>
      <c r="G124" s="203">
        <f>SUM(H105+H107+H108+H109+H110+H111+H112+H114+H115+H116+H117+H118+H119+H121+H122+H123)</f>
        <v>0</v>
      </c>
      <c r="H124" s="203"/>
    </row>
    <row r="125" spans="1:15" s="7" customFormat="1" ht="27" customHeight="1" x14ac:dyDescent="0.25">
      <c r="A125" s="119" t="s">
        <v>434</v>
      </c>
      <c r="B125" s="194" t="s">
        <v>346</v>
      </c>
      <c r="C125" s="194"/>
      <c r="D125" s="194"/>
      <c r="E125" s="194"/>
      <c r="F125" s="194"/>
      <c r="G125" s="194"/>
      <c r="H125" s="194"/>
      <c r="I125" s="9"/>
      <c r="J125" s="9"/>
      <c r="K125" s="9"/>
      <c r="L125" s="9"/>
      <c r="M125" s="9"/>
      <c r="N125" s="9"/>
      <c r="O125" s="9"/>
    </row>
    <row r="126" spans="1:15" s="7" customFormat="1" ht="74.25" customHeight="1" x14ac:dyDescent="0.25">
      <c r="A126" s="86" t="s">
        <v>456</v>
      </c>
      <c r="B126" s="86">
        <v>96621</v>
      </c>
      <c r="C126" s="86" t="s">
        <v>10</v>
      </c>
      <c r="D126" s="87" t="s">
        <v>768</v>
      </c>
      <c r="E126" s="86" t="s">
        <v>94</v>
      </c>
      <c r="F126" s="86">
        <v>1.1399999999999999</v>
      </c>
      <c r="G126" s="32"/>
      <c r="H126" s="32">
        <f>G126*F126</f>
        <v>0</v>
      </c>
      <c r="I126" s="9"/>
      <c r="J126" s="9"/>
      <c r="K126" s="9"/>
      <c r="L126" s="9"/>
      <c r="M126" s="9"/>
      <c r="N126" s="9"/>
      <c r="O126" s="9"/>
    </row>
    <row r="127" spans="1:15" s="7" customFormat="1" ht="94.5" customHeight="1" x14ac:dyDescent="0.25">
      <c r="A127" s="86" t="s">
        <v>457</v>
      </c>
      <c r="B127" s="86">
        <v>87465</v>
      </c>
      <c r="C127" s="86" t="s">
        <v>10</v>
      </c>
      <c r="D127" s="87" t="s">
        <v>246</v>
      </c>
      <c r="E127" s="86" t="s">
        <v>93</v>
      </c>
      <c r="F127" s="86">
        <v>6</v>
      </c>
      <c r="G127" s="32"/>
      <c r="H127" s="32">
        <f t="shared" ref="H127:H130" si="11">G127*F127</f>
        <v>0</v>
      </c>
      <c r="I127" s="9"/>
      <c r="J127" s="9"/>
      <c r="K127" s="9"/>
      <c r="L127" s="9"/>
      <c r="M127" s="9"/>
      <c r="N127" s="9"/>
      <c r="O127" s="9"/>
    </row>
    <row r="128" spans="1:15" s="7" customFormat="1" ht="86.25" customHeight="1" x14ac:dyDescent="0.25">
      <c r="A128" s="86" t="s">
        <v>458</v>
      </c>
      <c r="B128" s="86">
        <v>94991</v>
      </c>
      <c r="C128" s="86" t="s">
        <v>10</v>
      </c>
      <c r="D128" s="87" t="s">
        <v>106</v>
      </c>
      <c r="E128" s="86" t="s">
        <v>94</v>
      </c>
      <c r="F128" s="86">
        <v>1.8</v>
      </c>
      <c r="G128" s="32"/>
      <c r="H128" s="32">
        <f t="shared" si="11"/>
        <v>0</v>
      </c>
      <c r="I128" s="9"/>
      <c r="J128" s="9"/>
      <c r="K128" s="9"/>
      <c r="L128" s="9"/>
      <c r="M128" s="9"/>
      <c r="N128" s="9"/>
      <c r="O128" s="9"/>
    </row>
    <row r="129" spans="1:15" s="7" customFormat="1" ht="102.75" customHeight="1" x14ac:dyDescent="0.25">
      <c r="A129" s="86" t="s">
        <v>459</v>
      </c>
      <c r="B129" s="86">
        <v>87529</v>
      </c>
      <c r="C129" s="86" t="s">
        <v>10</v>
      </c>
      <c r="D129" s="87" t="s">
        <v>136</v>
      </c>
      <c r="E129" s="86" t="s">
        <v>93</v>
      </c>
      <c r="F129" s="86">
        <v>10</v>
      </c>
      <c r="G129" s="32"/>
      <c r="H129" s="32">
        <f t="shared" si="11"/>
        <v>0</v>
      </c>
      <c r="I129" s="9"/>
      <c r="J129" s="9"/>
      <c r="K129" s="9"/>
      <c r="L129" s="9"/>
      <c r="M129" s="9"/>
      <c r="N129" s="9"/>
      <c r="O129" s="9"/>
    </row>
    <row r="130" spans="1:15" s="7" customFormat="1" ht="64.5" customHeight="1" x14ac:dyDescent="0.25">
      <c r="A130" s="86" t="s">
        <v>460</v>
      </c>
      <c r="B130" s="86">
        <v>99855</v>
      </c>
      <c r="C130" s="86" t="s">
        <v>10</v>
      </c>
      <c r="D130" s="87" t="s">
        <v>78</v>
      </c>
      <c r="E130" s="86" t="s">
        <v>101</v>
      </c>
      <c r="F130" s="86">
        <v>18.5</v>
      </c>
      <c r="G130" s="32"/>
      <c r="H130" s="32">
        <f t="shared" si="11"/>
        <v>0</v>
      </c>
      <c r="I130" s="9"/>
      <c r="J130" s="9"/>
      <c r="K130" s="9"/>
      <c r="L130" s="9"/>
      <c r="M130" s="9"/>
      <c r="N130" s="9"/>
      <c r="O130" s="9"/>
    </row>
    <row r="131" spans="1:15" s="8" customFormat="1" ht="25.5" customHeight="1" x14ac:dyDescent="0.25">
      <c r="A131" s="204" t="s">
        <v>21</v>
      </c>
      <c r="B131" s="204"/>
      <c r="C131" s="204"/>
      <c r="D131" s="204"/>
      <c r="E131" s="204"/>
      <c r="F131" s="204"/>
      <c r="G131" s="223">
        <f>SUM(H126:H130)</f>
        <v>0</v>
      </c>
      <c r="H131" s="223"/>
      <c r="I131" s="99"/>
      <c r="J131" s="99"/>
      <c r="K131" s="99"/>
      <c r="L131" s="99"/>
      <c r="M131" s="99"/>
      <c r="N131" s="99"/>
      <c r="O131" s="99"/>
    </row>
    <row r="132" spans="1:15" s="7" customFormat="1" ht="27.75" customHeight="1" x14ac:dyDescent="0.25">
      <c r="A132" s="119" t="s">
        <v>461</v>
      </c>
      <c r="B132" s="194" t="s">
        <v>504</v>
      </c>
      <c r="C132" s="194"/>
      <c r="D132" s="194"/>
      <c r="E132" s="194"/>
      <c r="F132" s="194"/>
      <c r="G132" s="194"/>
      <c r="H132" s="194"/>
      <c r="I132" s="9"/>
      <c r="J132" s="9"/>
      <c r="K132" s="9"/>
      <c r="L132" s="9"/>
      <c r="M132" s="9"/>
      <c r="N132" s="9"/>
      <c r="O132" s="9"/>
    </row>
    <row r="133" spans="1:15" s="7" customFormat="1" ht="27.75" customHeight="1" x14ac:dyDescent="0.25">
      <c r="A133" s="93"/>
      <c r="B133" s="199" t="s">
        <v>763</v>
      </c>
      <c r="C133" s="199"/>
      <c r="D133" s="199"/>
      <c r="E133" s="199"/>
      <c r="F133" s="199"/>
      <c r="G133" s="199"/>
      <c r="H133" s="199"/>
      <c r="I133" s="9"/>
      <c r="J133" s="9"/>
      <c r="K133" s="9"/>
      <c r="L133" s="9"/>
      <c r="M133" s="9"/>
      <c r="N133" s="9"/>
      <c r="O133" s="9"/>
    </row>
    <row r="134" spans="1:15" s="7" customFormat="1" ht="100.5" customHeight="1" x14ac:dyDescent="0.25">
      <c r="A134" s="86" t="s">
        <v>462</v>
      </c>
      <c r="B134" s="86">
        <v>94275</v>
      </c>
      <c r="C134" s="86" t="s">
        <v>10</v>
      </c>
      <c r="D134" s="87" t="s">
        <v>321</v>
      </c>
      <c r="E134" s="86" t="s">
        <v>232</v>
      </c>
      <c r="F134" s="86">
        <v>93.5</v>
      </c>
      <c r="G134" s="32"/>
      <c r="H134" s="32">
        <f t="shared" ref="H134:H139" si="12">G134*F134</f>
        <v>0</v>
      </c>
      <c r="I134" s="9"/>
      <c r="J134" s="9"/>
      <c r="K134" s="9"/>
      <c r="L134" s="9"/>
      <c r="M134" s="9"/>
      <c r="N134" s="9"/>
      <c r="O134" s="9"/>
    </row>
    <row r="135" spans="1:15" s="7" customFormat="1" ht="72.75" customHeight="1" x14ac:dyDescent="0.25">
      <c r="A135" s="86" t="s">
        <v>463</v>
      </c>
      <c r="B135" s="86">
        <v>94991</v>
      </c>
      <c r="C135" s="86" t="s">
        <v>10</v>
      </c>
      <c r="D135" s="87" t="s">
        <v>106</v>
      </c>
      <c r="E135" s="86" t="s">
        <v>94</v>
      </c>
      <c r="F135" s="86">
        <v>3.7</v>
      </c>
      <c r="G135" s="32"/>
      <c r="H135" s="32">
        <f t="shared" si="12"/>
        <v>0</v>
      </c>
      <c r="I135" s="9"/>
      <c r="J135" s="9"/>
      <c r="K135" s="9"/>
      <c r="L135" s="9"/>
      <c r="M135" s="9"/>
      <c r="N135" s="9"/>
      <c r="O135" s="9"/>
    </row>
    <row r="136" spans="1:15" s="7" customFormat="1" ht="87" customHeight="1" x14ac:dyDescent="0.25">
      <c r="A136" s="86" t="s">
        <v>464</v>
      </c>
      <c r="B136" s="86">
        <v>96621</v>
      </c>
      <c r="C136" s="86" t="s">
        <v>10</v>
      </c>
      <c r="D136" s="87" t="s">
        <v>768</v>
      </c>
      <c r="E136" s="86" t="s">
        <v>94</v>
      </c>
      <c r="F136" s="86">
        <v>3.7</v>
      </c>
      <c r="G136" s="32"/>
      <c r="H136" s="32">
        <f t="shared" si="12"/>
        <v>0</v>
      </c>
      <c r="I136" s="9"/>
      <c r="J136" s="9"/>
      <c r="K136" s="9"/>
      <c r="L136" s="9"/>
      <c r="M136" s="9"/>
      <c r="N136" s="9"/>
      <c r="O136" s="9"/>
    </row>
    <row r="137" spans="1:15" s="7" customFormat="1" ht="86.25" customHeight="1" x14ac:dyDescent="0.25">
      <c r="A137" s="86" t="s">
        <v>465</v>
      </c>
      <c r="B137" s="86">
        <v>91280</v>
      </c>
      <c r="C137" s="86" t="s">
        <v>10</v>
      </c>
      <c r="D137" s="87" t="s">
        <v>344</v>
      </c>
      <c r="E137" s="86" t="s">
        <v>91</v>
      </c>
      <c r="F137" s="86">
        <v>10</v>
      </c>
      <c r="G137" s="32"/>
      <c r="H137" s="32">
        <f t="shared" si="12"/>
        <v>0</v>
      </c>
      <c r="I137" s="9"/>
      <c r="J137" s="9"/>
      <c r="K137" s="9"/>
      <c r="L137" s="9"/>
      <c r="M137" s="9"/>
      <c r="N137" s="9"/>
      <c r="O137" s="9"/>
    </row>
    <row r="138" spans="1:15" s="7" customFormat="1" ht="48.75" customHeight="1" x14ac:dyDescent="0.25">
      <c r="A138" s="86" t="s">
        <v>466</v>
      </c>
      <c r="B138" s="86">
        <v>99855</v>
      </c>
      <c r="C138" s="86" t="s">
        <v>10</v>
      </c>
      <c r="D138" s="87" t="s">
        <v>78</v>
      </c>
      <c r="E138" s="86" t="s">
        <v>101</v>
      </c>
      <c r="F138" s="86">
        <v>92</v>
      </c>
      <c r="G138" s="32"/>
      <c r="H138" s="32">
        <f t="shared" si="12"/>
        <v>0</v>
      </c>
      <c r="I138" s="9"/>
      <c r="J138" s="9"/>
      <c r="K138" s="9"/>
      <c r="L138" s="9"/>
      <c r="M138" s="9"/>
      <c r="N138" s="9"/>
      <c r="O138" s="9"/>
    </row>
    <row r="139" spans="1:15" s="7" customFormat="1" ht="57.75" customHeight="1" x14ac:dyDescent="0.25">
      <c r="A139" s="86" t="s">
        <v>467</v>
      </c>
      <c r="B139" s="86">
        <v>101094</v>
      </c>
      <c r="C139" s="86" t="s">
        <v>10</v>
      </c>
      <c r="D139" s="87" t="s">
        <v>319</v>
      </c>
      <c r="E139" s="86" t="s">
        <v>101</v>
      </c>
      <c r="F139" s="86">
        <v>47</v>
      </c>
      <c r="G139" s="32"/>
      <c r="H139" s="32">
        <f t="shared" si="12"/>
        <v>0</v>
      </c>
      <c r="I139" s="9"/>
      <c r="J139" s="9"/>
      <c r="K139" s="9"/>
      <c r="L139" s="9"/>
      <c r="M139" s="9"/>
      <c r="N139" s="9"/>
      <c r="O139" s="9"/>
    </row>
    <row r="140" spans="1:15" s="8" customFormat="1" ht="24" customHeight="1" x14ac:dyDescent="0.25">
      <c r="A140" s="202" t="s">
        <v>21</v>
      </c>
      <c r="B140" s="202"/>
      <c r="C140" s="202"/>
      <c r="D140" s="202"/>
      <c r="E140" s="202"/>
      <c r="F140" s="202"/>
      <c r="G140" s="203">
        <f>SUM(H134:H139)</f>
        <v>0</v>
      </c>
      <c r="H140" s="203"/>
      <c r="I140" s="99"/>
      <c r="J140" s="99"/>
      <c r="K140" s="99"/>
      <c r="L140" s="99"/>
      <c r="M140" s="99"/>
      <c r="N140" s="99"/>
      <c r="O140" s="99"/>
    </row>
    <row r="141" spans="1:15" s="7" customFormat="1" ht="30.75" customHeight="1" x14ac:dyDescent="0.25">
      <c r="A141" s="119" t="s">
        <v>769</v>
      </c>
      <c r="B141" s="194" t="s">
        <v>345</v>
      </c>
      <c r="C141" s="194"/>
      <c r="D141" s="194"/>
      <c r="E141" s="194"/>
      <c r="F141" s="194"/>
      <c r="G141" s="194"/>
      <c r="H141" s="194"/>
      <c r="I141" s="9"/>
      <c r="J141" s="9"/>
      <c r="K141" s="9"/>
      <c r="L141" s="9"/>
      <c r="M141" s="9"/>
      <c r="N141" s="9"/>
      <c r="O141" s="9"/>
    </row>
    <row r="142" spans="1:15" s="7" customFormat="1" ht="72.75" customHeight="1" x14ac:dyDescent="0.25">
      <c r="A142" s="86" t="s">
        <v>770</v>
      </c>
      <c r="B142" s="86">
        <v>94991</v>
      </c>
      <c r="C142" s="86" t="s">
        <v>10</v>
      </c>
      <c r="D142" s="87" t="s">
        <v>106</v>
      </c>
      <c r="E142" s="86" t="s">
        <v>94</v>
      </c>
      <c r="F142" s="86">
        <v>9.1199999999999992</v>
      </c>
      <c r="G142" s="32"/>
      <c r="H142" s="32">
        <f t="shared" ref="H142:H148" si="13">G142*F142</f>
        <v>0</v>
      </c>
      <c r="I142" s="9"/>
      <c r="J142" s="9"/>
      <c r="K142" s="9"/>
      <c r="L142" s="9"/>
      <c r="M142" s="9"/>
      <c r="N142" s="9"/>
      <c r="O142" s="9"/>
    </row>
    <row r="143" spans="1:15" s="7" customFormat="1" ht="62.25" customHeight="1" x14ac:dyDescent="0.25">
      <c r="A143" s="86" t="s">
        <v>771</v>
      </c>
      <c r="B143" s="86">
        <v>96621</v>
      </c>
      <c r="C143" s="86" t="s">
        <v>10</v>
      </c>
      <c r="D143" s="87" t="s">
        <v>768</v>
      </c>
      <c r="E143" s="86" t="s">
        <v>94</v>
      </c>
      <c r="F143" s="86">
        <v>7.6</v>
      </c>
      <c r="G143" s="32"/>
      <c r="H143" s="32">
        <f t="shared" si="13"/>
        <v>0</v>
      </c>
      <c r="I143" s="9"/>
      <c r="J143" s="9"/>
      <c r="K143" s="9"/>
      <c r="L143" s="9"/>
      <c r="M143" s="9"/>
      <c r="N143" s="9"/>
      <c r="O143" s="9"/>
    </row>
    <row r="144" spans="1:15" s="7" customFormat="1" ht="135" customHeight="1" x14ac:dyDescent="0.25">
      <c r="A144" s="86" t="s">
        <v>772</v>
      </c>
      <c r="B144" s="15" t="s">
        <v>788</v>
      </c>
      <c r="C144" s="15" t="s">
        <v>10</v>
      </c>
      <c r="D144" s="16" t="s">
        <v>292</v>
      </c>
      <c r="E144" s="15" t="s">
        <v>90</v>
      </c>
      <c r="F144" s="15">
        <v>1</v>
      </c>
      <c r="G144" s="17"/>
      <c r="H144" s="32">
        <f t="shared" si="13"/>
        <v>0</v>
      </c>
      <c r="I144" s="9"/>
      <c r="J144" s="9"/>
      <c r="K144" s="9"/>
      <c r="L144" s="9"/>
      <c r="M144" s="9"/>
      <c r="N144" s="9"/>
      <c r="O144" s="9"/>
    </row>
    <row r="145" spans="1:15" s="7" customFormat="1" ht="48" customHeight="1" x14ac:dyDescent="0.25">
      <c r="A145" s="86" t="s">
        <v>773</v>
      </c>
      <c r="B145" s="91" t="s">
        <v>785</v>
      </c>
      <c r="C145" s="86" t="s">
        <v>10</v>
      </c>
      <c r="D145" s="87" t="s">
        <v>331</v>
      </c>
      <c r="E145" s="86" t="s">
        <v>324</v>
      </c>
      <c r="F145" s="86">
        <v>4</v>
      </c>
      <c r="G145" s="32"/>
      <c r="H145" s="32">
        <f t="shared" si="13"/>
        <v>0</v>
      </c>
      <c r="I145" s="9"/>
      <c r="J145" s="9"/>
      <c r="K145" s="9"/>
      <c r="L145" s="9"/>
      <c r="M145" s="9"/>
      <c r="N145" s="9"/>
      <c r="O145" s="9"/>
    </row>
    <row r="146" spans="1:15" s="7" customFormat="1" ht="60.75" customHeight="1" x14ac:dyDescent="0.25">
      <c r="A146" s="86" t="s">
        <v>774</v>
      </c>
      <c r="B146" s="91" t="s">
        <v>786</v>
      </c>
      <c r="C146" s="86" t="s">
        <v>10</v>
      </c>
      <c r="D146" s="87" t="s">
        <v>334</v>
      </c>
      <c r="E146" s="86" t="s">
        <v>324</v>
      </c>
      <c r="F146" s="86">
        <v>1</v>
      </c>
      <c r="G146" s="32"/>
      <c r="H146" s="32">
        <f t="shared" si="13"/>
        <v>0</v>
      </c>
      <c r="I146" s="9"/>
      <c r="J146" s="9"/>
      <c r="K146" s="9"/>
      <c r="L146" s="9"/>
      <c r="M146" s="9"/>
      <c r="N146" s="9"/>
      <c r="O146" s="9"/>
    </row>
    <row r="147" spans="1:15" s="7" customFormat="1" ht="100.5" customHeight="1" x14ac:dyDescent="0.25">
      <c r="A147" s="86" t="s">
        <v>775</v>
      </c>
      <c r="B147" s="86">
        <v>42440</v>
      </c>
      <c r="C147" s="86" t="s">
        <v>10</v>
      </c>
      <c r="D147" s="87" t="s">
        <v>30</v>
      </c>
      <c r="E147" s="86" t="s">
        <v>324</v>
      </c>
      <c r="F147" s="86">
        <v>1</v>
      </c>
      <c r="G147" s="32"/>
      <c r="H147" s="32">
        <f t="shared" si="13"/>
        <v>0</v>
      </c>
      <c r="I147" s="9"/>
      <c r="J147" s="9"/>
      <c r="K147" s="9"/>
      <c r="L147" s="9"/>
      <c r="M147" s="9"/>
      <c r="N147" s="9"/>
      <c r="O147" s="9"/>
    </row>
    <row r="148" spans="1:15" s="7" customFormat="1" ht="57.75" customHeight="1" x14ac:dyDescent="0.25">
      <c r="A148" s="86" t="s">
        <v>776</v>
      </c>
      <c r="B148" s="86">
        <v>101094</v>
      </c>
      <c r="C148" s="86" t="s">
        <v>10</v>
      </c>
      <c r="D148" s="87" t="s">
        <v>319</v>
      </c>
      <c r="E148" s="86" t="s">
        <v>101</v>
      </c>
      <c r="F148" s="86">
        <v>16</v>
      </c>
      <c r="G148" s="32"/>
      <c r="H148" s="32">
        <f t="shared" si="13"/>
        <v>0</v>
      </c>
      <c r="I148" s="9"/>
      <c r="J148" s="9"/>
      <c r="K148" s="9"/>
      <c r="L148" s="9"/>
      <c r="M148" s="9"/>
      <c r="N148" s="9"/>
      <c r="O148" s="9"/>
    </row>
    <row r="149" spans="1:15" s="8" customFormat="1" ht="28.5" customHeight="1" x14ac:dyDescent="0.25">
      <c r="A149" s="202" t="s">
        <v>21</v>
      </c>
      <c r="B149" s="202"/>
      <c r="C149" s="202"/>
      <c r="D149" s="202"/>
      <c r="E149" s="202"/>
      <c r="F149" s="202"/>
      <c r="G149" s="203">
        <f>SUM(H142:H148)</f>
        <v>0</v>
      </c>
      <c r="H149" s="203"/>
      <c r="I149" s="99"/>
      <c r="J149" s="99"/>
      <c r="K149" s="99"/>
      <c r="L149" s="99"/>
      <c r="M149" s="99"/>
      <c r="N149" s="99"/>
      <c r="O149" s="99"/>
    </row>
    <row r="150" spans="1:15" s="8" customFormat="1" ht="27" customHeight="1" x14ac:dyDescent="0.25">
      <c r="A150" s="222" t="s">
        <v>40</v>
      </c>
      <c r="B150" s="222"/>
      <c r="C150" s="222"/>
      <c r="D150" s="222"/>
      <c r="E150" s="222"/>
      <c r="F150" s="222"/>
      <c r="G150" s="223">
        <f>G131+G149+G140+G124+G102</f>
        <v>0</v>
      </c>
      <c r="H150" s="223"/>
      <c r="I150" s="99"/>
      <c r="J150" s="99"/>
      <c r="K150" s="99"/>
      <c r="L150" s="99"/>
      <c r="M150" s="99"/>
      <c r="N150" s="99"/>
      <c r="O150" s="99"/>
    </row>
    <row r="151" spans="1:15" s="99" customFormat="1" ht="17.25" customHeight="1" x14ac:dyDescent="0.25">
      <c r="A151" s="97"/>
      <c r="B151" s="97"/>
      <c r="C151" s="97"/>
      <c r="D151" s="97"/>
      <c r="E151" s="97"/>
      <c r="F151" s="97"/>
      <c r="G151" s="98"/>
      <c r="H151" s="98"/>
    </row>
    <row r="152" spans="1:15" s="8" customFormat="1" ht="33" customHeight="1" x14ac:dyDescent="0.25">
      <c r="A152" s="116" t="s">
        <v>42</v>
      </c>
      <c r="B152" s="252" t="s">
        <v>369</v>
      </c>
      <c r="C152" s="252"/>
      <c r="D152" s="252"/>
      <c r="E152" s="252"/>
      <c r="F152" s="252"/>
      <c r="G152" s="252"/>
      <c r="H152" s="252"/>
      <c r="I152" s="99"/>
      <c r="J152" s="99"/>
      <c r="K152" s="99"/>
      <c r="L152" s="99"/>
      <c r="M152" s="99"/>
      <c r="N152" s="99"/>
      <c r="O152" s="99"/>
    </row>
    <row r="153" spans="1:15" s="7" customFormat="1" ht="39.75" customHeight="1" x14ac:dyDescent="0.25">
      <c r="A153" s="119" t="s">
        <v>414</v>
      </c>
      <c r="B153" s="194" t="s">
        <v>348</v>
      </c>
      <c r="C153" s="194"/>
      <c r="D153" s="194"/>
      <c r="E153" s="194"/>
      <c r="F153" s="194"/>
      <c r="G153" s="194"/>
      <c r="H153" s="194"/>
      <c r="I153" s="9"/>
      <c r="J153" s="9"/>
      <c r="K153" s="9"/>
      <c r="L153" s="9"/>
      <c r="M153" s="9"/>
      <c r="N153" s="9"/>
      <c r="O153" s="9"/>
    </row>
    <row r="154" spans="1:15" s="74" customFormat="1" ht="53.25" customHeight="1" x14ac:dyDescent="0.25">
      <c r="A154" s="15" t="s">
        <v>468</v>
      </c>
      <c r="B154" s="86" t="s">
        <v>789</v>
      </c>
      <c r="C154" s="86" t="s">
        <v>10</v>
      </c>
      <c r="D154" s="87" t="s">
        <v>347</v>
      </c>
      <c r="E154" s="86" t="s">
        <v>93</v>
      </c>
      <c r="F154" s="90">
        <v>269.7</v>
      </c>
      <c r="G154" s="32"/>
      <c r="H154" s="32">
        <f>G154*F154</f>
        <v>0</v>
      </c>
      <c r="I154" s="9"/>
      <c r="J154" s="9"/>
      <c r="K154" s="9"/>
      <c r="L154" s="9"/>
      <c r="M154" s="9"/>
      <c r="N154" s="9"/>
      <c r="O154" s="9"/>
    </row>
    <row r="155" spans="1:15" s="74" customFormat="1" ht="59.25" customHeight="1" x14ac:dyDescent="0.25">
      <c r="A155" s="15" t="s">
        <v>469</v>
      </c>
      <c r="B155" s="15">
        <v>97914</v>
      </c>
      <c r="C155" s="15" t="s">
        <v>10</v>
      </c>
      <c r="D155" s="16" t="s">
        <v>299</v>
      </c>
      <c r="E155" s="15" t="s">
        <v>723</v>
      </c>
      <c r="F155" s="15">
        <v>809.1</v>
      </c>
      <c r="G155" s="17"/>
      <c r="H155" s="32">
        <f t="shared" ref="H155:H158" si="14">G155*F155</f>
        <v>0</v>
      </c>
      <c r="I155" s="9"/>
      <c r="J155" s="9"/>
      <c r="K155" s="9"/>
      <c r="L155" s="9"/>
      <c r="M155" s="9"/>
      <c r="N155" s="9"/>
      <c r="O155" s="9"/>
    </row>
    <row r="156" spans="1:15" s="74" customFormat="1" ht="75" customHeight="1" x14ac:dyDescent="0.25">
      <c r="A156" s="15" t="s">
        <v>470</v>
      </c>
      <c r="B156" s="15">
        <v>97915</v>
      </c>
      <c r="C156" s="15" t="s">
        <v>10</v>
      </c>
      <c r="D156" s="16" t="s">
        <v>133</v>
      </c>
      <c r="E156" s="15" t="s">
        <v>258</v>
      </c>
      <c r="F156" s="15">
        <v>323.64</v>
      </c>
      <c r="G156" s="17"/>
      <c r="H156" s="32">
        <f t="shared" si="14"/>
        <v>0</v>
      </c>
      <c r="I156" s="9"/>
      <c r="J156" s="9"/>
      <c r="K156" s="9"/>
      <c r="L156" s="9"/>
      <c r="M156" s="9"/>
      <c r="N156" s="9"/>
      <c r="O156" s="9"/>
    </row>
    <row r="157" spans="1:15" s="74" customFormat="1" ht="90.75" customHeight="1" x14ac:dyDescent="0.25">
      <c r="A157" s="15" t="s">
        <v>471</v>
      </c>
      <c r="B157" s="15">
        <v>100976</v>
      </c>
      <c r="C157" s="15" t="s">
        <v>10</v>
      </c>
      <c r="D157" s="16" t="s">
        <v>301</v>
      </c>
      <c r="E157" s="15" t="s">
        <v>257</v>
      </c>
      <c r="F157" s="15">
        <v>26.97</v>
      </c>
      <c r="G157" s="17"/>
      <c r="H157" s="32">
        <f t="shared" si="14"/>
        <v>0</v>
      </c>
      <c r="I157" s="9"/>
      <c r="J157" s="9"/>
      <c r="K157" s="9"/>
      <c r="L157" s="9"/>
      <c r="M157" s="9"/>
      <c r="N157" s="9"/>
      <c r="O157" s="9"/>
    </row>
    <row r="158" spans="1:15" s="74" customFormat="1" ht="72.75" customHeight="1" x14ac:dyDescent="0.25">
      <c r="A158" s="15" t="s">
        <v>472</v>
      </c>
      <c r="B158" s="15">
        <v>96385</v>
      </c>
      <c r="C158" s="15" t="s">
        <v>10</v>
      </c>
      <c r="D158" s="16" t="s">
        <v>302</v>
      </c>
      <c r="E158" s="15" t="s">
        <v>94</v>
      </c>
      <c r="F158" s="15">
        <v>26.97</v>
      </c>
      <c r="G158" s="17"/>
      <c r="H158" s="32">
        <f t="shared" si="14"/>
        <v>0</v>
      </c>
      <c r="I158" s="9"/>
      <c r="J158" s="9"/>
      <c r="K158" s="9"/>
      <c r="L158" s="9"/>
      <c r="M158" s="9"/>
      <c r="N158" s="9"/>
      <c r="O158" s="9"/>
    </row>
    <row r="159" spans="1:15" s="74" customFormat="1" ht="32.25" customHeight="1" x14ac:dyDescent="0.25">
      <c r="A159" s="237" t="s">
        <v>21</v>
      </c>
      <c r="B159" s="267"/>
      <c r="C159" s="267"/>
      <c r="D159" s="267"/>
      <c r="E159" s="267"/>
      <c r="F159" s="268"/>
      <c r="G159" s="200">
        <f>SUM(H154:H158)</f>
        <v>0</v>
      </c>
      <c r="H159" s="269"/>
      <c r="I159" s="9"/>
      <c r="J159" s="9"/>
      <c r="K159" s="9"/>
      <c r="L159" s="9"/>
      <c r="M159" s="9"/>
      <c r="N159" s="9"/>
      <c r="O159" s="9"/>
    </row>
    <row r="160" spans="1:15" s="7" customFormat="1" ht="37.5" customHeight="1" x14ac:dyDescent="0.25">
      <c r="A160" s="119" t="s">
        <v>415</v>
      </c>
      <c r="B160" s="194" t="s">
        <v>350</v>
      </c>
      <c r="C160" s="194"/>
      <c r="D160" s="194"/>
      <c r="E160" s="194"/>
      <c r="F160" s="194"/>
      <c r="G160" s="194"/>
      <c r="H160" s="194"/>
      <c r="I160" s="9"/>
      <c r="J160" s="9"/>
      <c r="K160" s="9"/>
      <c r="L160" s="9"/>
      <c r="M160" s="9"/>
      <c r="N160" s="9"/>
      <c r="O160" s="9"/>
    </row>
    <row r="161" spans="1:15" s="74" customFormat="1" ht="81" customHeight="1" x14ac:dyDescent="0.25">
      <c r="A161" s="15" t="s">
        <v>473</v>
      </c>
      <c r="B161" s="86">
        <v>94997</v>
      </c>
      <c r="C161" s="86" t="s">
        <v>10</v>
      </c>
      <c r="D161" s="87" t="s">
        <v>349</v>
      </c>
      <c r="E161" s="86" t="s">
        <v>93</v>
      </c>
      <c r="F161" s="90">
        <v>269.7</v>
      </c>
      <c r="G161" s="32"/>
      <c r="H161" s="32">
        <f>G161*F161</f>
        <v>0</v>
      </c>
      <c r="I161" s="9"/>
      <c r="J161" s="9"/>
      <c r="K161" s="9"/>
      <c r="L161" s="9"/>
      <c r="M161" s="9"/>
      <c r="N161" s="9"/>
      <c r="O161" s="9"/>
    </row>
    <row r="162" spans="1:15" s="74" customFormat="1" ht="59.25" customHeight="1" x14ac:dyDescent="0.25">
      <c r="A162" s="15" t="s">
        <v>474</v>
      </c>
      <c r="B162" s="86">
        <v>96621</v>
      </c>
      <c r="C162" s="86" t="s">
        <v>10</v>
      </c>
      <c r="D162" s="87" t="s">
        <v>768</v>
      </c>
      <c r="E162" s="86" t="s">
        <v>94</v>
      </c>
      <c r="F162" s="86">
        <v>13.48</v>
      </c>
      <c r="G162" s="32"/>
      <c r="H162" s="32">
        <f t="shared" ref="H162:H165" si="15">G162*F162</f>
        <v>0</v>
      </c>
      <c r="I162" s="9"/>
      <c r="J162" s="9"/>
      <c r="K162" s="9"/>
      <c r="L162" s="9"/>
      <c r="M162" s="9"/>
      <c r="N162" s="9"/>
      <c r="O162" s="9"/>
    </row>
    <row r="163" spans="1:15" s="74" customFormat="1" ht="42" customHeight="1" x14ac:dyDescent="0.25">
      <c r="A163" s="15" t="s">
        <v>475</v>
      </c>
      <c r="B163" s="15" t="s">
        <v>790</v>
      </c>
      <c r="C163" s="15" t="s">
        <v>10</v>
      </c>
      <c r="D163" s="16" t="s">
        <v>223</v>
      </c>
      <c r="E163" s="15" t="s">
        <v>90</v>
      </c>
      <c r="F163" s="15">
        <v>4</v>
      </c>
      <c r="G163" s="17"/>
      <c r="H163" s="32">
        <f t="shared" si="15"/>
        <v>0</v>
      </c>
      <c r="I163" s="9"/>
      <c r="J163" s="9"/>
      <c r="K163" s="9"/>
      <c r="L163" s="9"/>
      <c r="M163" s="9"/>
      <c r="N163" s="9"/>
      <c r="O163" s="9"/>
    </row>
    <row r="164" spans="1:15" s="74" customFormat="1" ht="39.75" customHeight="1" x14ac:dyDescent="0.25">
      <c r="A164" s="15" t="s">
        <v>476</v>
      </c>
      <c r="B164" s="15" t="s">
        <v>791</v>
      </c>
      <c r="C164" s="15" t="s">
        <v>10</v>
      </c>
      <c r="D164" s="16" t="s">
        <v>234</v>
      </c>
      <c r="E164" s="15" t="s">
        <v>90</v>
      </c>
      <c r="F164" s="15">
        <v>4</v>
      </c>
      <c r="G164" s="17"/>
      <c r="H164" s="32">
        <f t="shared" si="15"/>
        <v>0</v>
      </c>
      <c r="I164" s="9"/>
      <c r="J164" s="9"/>
      <c r="K164" s="9"/>
      <c r="L164" s="9"/>
      <c r="M164" s="9"/>
      <c r="N164" s="9"/>
      <c r="O164" s="9"/>
    </row>
    <row r="165" spans="1:15" s="74" customFormat="1" ht="59.25" customHeight="1" x14ac:dyDescent="0.25">
      <c r="A165" s="15" t="s">
        <v>477</v>
      </c>
      <c r="B165" s="86">
        <v>101094</v>
      </c>
      <c r="C165" s="86" t="s">
        <v>10</v>
      </c>
      <c r="D165" s="87" t="s">
        <v>319</v>
      </c>
      <c r="E165" s="86" t="s">
        <v>101</v>
      </c>
      <c r="F165" s="86">
        <v>19</v>
      </c>
      <c r="G165" s="32"/>
      <c r="H165" s="32">
        <f t="shared" si="15"/>
        <v>0</v>
      </c>
      <c r="I165" s="9"/>
      <c r="J165" s="9"/>
      <c r="K165" s="9"/>
      <c r="L165" s="9"/>
      <c r="M165" s="9"/>
      <c r="N165" s="9"/>
      <c r="O165" s="9"/>
    </row>
    <row r="166" spans="1:15" s="74" customFormat="1" ht="27" customHeight="1" x14ac:dyDescent="0.25">
      <c r="A166" s="234" t="s">
        <v>21</v>
      </c>
      <c r="B166" s="235"/>
      <c r="C166" s="235"/>
      <c r="D166" s="235"/>
      <c r="E166" s="235"/>
      <c r="F166" s="236"/>
      <c r="G166" s="200">
        <f>SUM(H161:H165)</f>
        <v>0</v>
      </c>
      <c r="H166" s="201"/>
      <c r="I166" s="9"/>
      <c r="J166" s="9"/>
      <c r="K166" s="9"/>
      <c r="L166" s="9"/>
      <c r="M166" s="9"/>
      <c r="N166" s="9"/>
      <c r="O166" s="9"/>
    </row>
    <row r="167" spans="1:15" s="7" customFormat="1" ht="37.5" customHeight="1" x14ac:dyDescent="0.25">
      <c r="A167" s="119" t="s">
        <v>416</v>
      </c>
      <c r="B167" s="194" t="s">
        <v>351</v>
      </c>
      <c r="C167" s="194"/>
      <c r="D167" s="194"/>
      <c r="E167" s="194"/>
      <c r="F167" s="194"/>
      <c r="G167" s="194"/>
      <c r="H167" s="194"/>
      <c r="I167" s="9"/>
      <c r="J167" s="9"/>
      <c r="K167" s="9"/>
      <c r="L167" s="9"/>
      <c r="M167" s="9"/>
      <c r="N167" s="9"/>
      <c r="O167" s="9"/>
    </row>
    <row r="168" spans="1:15" s="74" customFormat="1" ht="81" customHeight="1" x14ac:dyDescent="0.25">
      <c r="A168" s="15" t="s">
        <v>478</v>
      </c>
      <c r="B168" s="86">
        <v>42436</v>
      </c>
      <c r="C168" s="86" t="s">
        <v>10</v>
      </c>
      <c r="D168" s="87" t="s">
        <v>352</v>
      </c>
      <c r="E168" s="86" t="s">
        <v>90</v>
      </c>
      <c r="F168" s="176">
        <v>1</v>
      </c>
      <c r="G168" s="32"/>
      <c r="H168" s="32">
        <f>G168*F168</f>
        <v>0</v>
      </c>
      <c r="I168" s="9"/>
      <c r="J168" s="9"/>
      <c r="K168" s="9"/>
      <c r="L168" s="9"/>
      <c r="M168" s="9"/>
      <c r="N168" s="9"/>
      <c r="O168" s="9"/>
    </row>
    <row r="169" spans="1:15" s="74" customFormat="1" ht="73.5" customHeight="1" x14ac:dyDescent="0.25">
      <c r="A169" s="15" t="s">
        <v>479</v>
      </c>
      <c r="B169" s="86">
        <v>42429</v>
      </c>
      <c r="C169" s="86" t="s">
        <v>10</v>
      </c>
      <c r="D169" s="87" t="s">
        <v>33</v>
      </c>
      <c r="E169" s="86" t="s">
        <v>90</v>
      </c>
      <c r="F169" s="86">
        <v>1</v>
      </c>
      <c r="G169" s="32"/>
      <c r="H169" s="32">
        <f t="shared" ref="H169:H179" si="16">G169*F169</f>
        <v>0</v>
      </c>
      <c r="I169" s="9"/>
      <c r="J169" s="9"/>
      <c r="K169" s="9"/>
      <c r="L169" s="9"/>
      <c r="M169" s="9"/>
      <c r="N169" s="9"/>
      <c r="O169" s="9"/>
    </row>
    <row r="170" spans="1:15" s="74" customFormat="1" ht="79.5" customHeight="1" x14ac:dyDescent="0.25">
      <c r="A170" s="15" t="s">
        <v>480</v>
      </c>
      <c r="B170" s="15">
        <v>42432</v>
      </c>
      <c r="C170" s="15" t="s">
        <v>10</v>
      </c>
      <c r="D170" s="16" t="s">
        <v>34</v>
      </c>
      <c r="E170" s="15" t="s">
        <v>90</v>
      </c>
      <c r="F170" s="15">
        <v>1</v>
      </c>
      <c r="G170" s="17"/>
      <c r="H170" s="32">
        <f t="shared" si="16"/>
        <v>0</v>
      </c>
      <c r="I170" s="9"/>
      <c r="J170" s="9"/>
      <c r="K170" s="9"/>
      <c r="L170" s="9"/>
      <c r="M170" s="9"/>
      <c r="N170" s="9"/>
      <c r="O170" s="9"/>
    </row>
    <row r="171" spans="1:15" s="74" customFormat="1" ht="86.25" customHeight="1" x14ac:dyDescent="0.25">
      <c r="A171" s="15" t="s">
        <v>481</v>
      </c>
      <c r="B171" s="15">
        <v>42428</v>
      </c>
      <c r="C171" s="15" t="s">
        <v>10</v>
      </c>
      <c r="D171" s="16" t="s">
        <v>130</v>
      </c>
      <c r="E171" s="15" t="s">
        <v>90</v>
      </c>
      <c r="F171" s="15">
        <v>1</v>
      </c>
      <c r="G171" s="17"/>
      <c r="H171" s="32">
        <f t="shared" si="16"/>
        <v>0</v>
      </c>
      <c r="I171" s="9"/>
      <c r="J171" s="9"/>
      <c r="K171" s="9"/>
      <c r="L171" s="9"/>
      <c r="M171" s="9"/>
      <c r="N171" s="9"/>
      <c r="O171" s="9"/>
    </row>
    <row r="172" spans="1:15" s="74" customFormat="1" ht="86.25" customHeight="1" x14ac:dyDescent="0.25">
      <c r="A172" s="15" t="s">
        <v>482</v>
      </c>
      <c r="B172" s="15">
        <v>42433</v>
      </c>
      <c r="C172" s="15" t="s">
        <v>10</v>
      </c>
      <c r="D172" s="16" t="s">
        <v>31</v>
      </c>
      <c r="E172" s="15" t="s">
        <v>90</v>
      </c>
      <c r="F172" s="15">
        <v>1</v>
      </c>
      <c r="G172" s="17"/>
      <c r="H172" s="32">
        <f t="shared" si="16"/>
        <v>0</v>
      </c>
      <c r="I172" s="9"/>
      <c r="J172" s="9"/>
      <c r="K172" s="9"/>
      <c r="L172" s="9"/>
      <c r="M172" s="9"/>
      <c r="N172" s="9"/>
      <c r="O172" s="9"/>
    </row>
    <row r="173" spans="1:15" s="74" customFormat="1" ht="86.25" customHeight="1" x14ac:dyDescent="0.25">
      <c r="A173" s="15" t="s">
        <v>483</v>
      </c>
      <c r="B173" s="15">
        <v>42435</v>
      </c>
      <c r="C173" s="15" t="s">
        <v>10</v>
      </c>
      <c r="D173" s="16" t="s">
        <v>131</v>
      </c>
      <c r="E173" s="15" t="s">
        <v>90</v>
      </c>
      <c r="F173" s="15">
        <v>1</v>
      </c>
      <c r="G173" s="17"/>
      <c r="H173" s="32">
        <f t="shared" si="16"/>
        <v>0</v>
      </c>
      <c r="I173" s="9"/>
      <c r="J173" s="9"/>
      <c r="K173" s="9"/>
      <c r="L173" s="9"/>
      <c r="M173" s="9"/>
      <c r="N173" s="9"/>
      <c r="O173" s="9"/>
    </row>
    <row r="174" spans="1:15" s="74" customFormat="1" ht="86.25" customHeight="1" x14ac:dyDescent="0.25">
      <c r="A174" s="15" t="s">
        <v>484</v>
      </c>
      <c r="B174" s="15">
        <v>42431</v>
      </c>
      <c r="C174" s="15" t="s">
        <v>10</v>
      </c>
      <c r="D174" s="16" t="s">
        <v>32</v>
      </c>
      <c r="E174" s="15" t="s">
        <v>90</v>
      </c>
      <c r="F174" s="15">
        <v>1</v>
      </c>
      <c r="G174" s="17"/>
      <c r="H174" s="32">
        <f t="shared" si="16"/>
        <v>0</v>
      </c>
      <c r="I174" s="9"/>
      <c r="J174" s="9"/>
      <c r="K174" s="9"/>
      <c r="L174" s="9"/>
      <c r="M174" s="9"/>
      <c r="N174" s="9"/>
      <c r="O174" s="9"/>
    </row>
    <row r="175" spans="1:15" s="74" customFormat="1" ht="86.25" customHeight="1" x14ac:dyDescent="0.25">
      <c r="A175" s="15" t="s">
        <v>485</v>
      </c>
      <c r="B175" s="15">
        <v>42438</v>
      </c>
      <c r="C175" s="15" t="s">
        <v>10</v>
      </c>
      <c r="D175" s="16" t="s">
        <v>43</v>
      </c>
      <c r="E175" s="15" t="s">
        <v>90</v>
      </c>
      <c r="F175" s="15">
        <v>1</v>
      </c>
      <c r="G175" s="17"/>
      <c r="H175" s="32">
        <f t="shared" si="16"/>
        <v>0</v>
      </c>
      <c r="I175" s="9"/>
      <c r="J175" s="9"/>
      <c r="K175" s="9"/>
      <c r="L175" s="9"/>
      <c r="M175" s="9"/>
      <c r="N175" s="9"/>
      <c r="O175" s="9"/>
    </row>
    <row r="176" spans="1:15" s="74" customFormat="1" ht="93" customHeight="1" x14ac:dyDescent="0.25">
      <c r="A176" s="15" t="s">
        <v>486</v>
      </c>
      <c r="B176" s="15">
        <v>42440</v>
      </c>
      <c r="C176" s="15" t="s">
        <v>10</v>
      </c>
      <c r="D176" s="16" t="s">
        <v>30</v>
      </c>
      <c r="E176" s="15" t="s">
        <v>90</v>
      </c>
      <c r="F176" s="15">
        <v>2</v>
      </c>
      <c r="G176" s="17"/>
      <c r="H176" s="32">
        <f t="shared" si="16"/>
        <v>0</v>
      </c>
      <c r="I176" s="9"/>
      <c r="J176" s="9"/>
      <c r="K176" s="9"/>
      <c r="L176" s="9"/>
      <c r="M176" s="9"/>
      <c r="N176" s="9"/>
      <c r="O176" s="9"/>
    </row>
    <row r="177" spans="1:15" s="74" customFormat="1" ht="93" customHeight="1" x14ac:dyDescent="0.25">
      <c r="A177" s="15" t="s">
        <v>487</v>
      </c>
      <c r="B177" s="91">
        <v>42430</v>
      </c>
      <c r="C177" s="15" t="s">
        <v>10</v>
      </c>
      <c r="D177" s="95" t="s">
        <v>595</v>
      </c>
      <c r="E177" s="15" t="s">
        <v>90</v>
      </c>
      <c r="F177" s="91">
        <v>1</v>
      </c>
      <c r="G177" s="123"/>
      <c r="H177" s="32">
        <f t="shared" si="16"/>
        <v>0</v>
      </c>
      <c r="I177" s="9"/>
      <c r="J177" s="9"/>
      <c r="K177" s="9"/>
      <c r="L177" s="9"/>
      <c r="M177" s="9"/>
      <c r="N177" s="9"/>
      <c r="O177" s="9"/>
    </row>
    <row r="178" spans="1:15" s="74" customFormat="1" ht="65.25" customHeight="1" x14ac:dyDescent="0.25">
      <c r="A178" s="15" t="s">
        <v>488</v>
      </c>
      <c r="B178" s="91" t="s">
        <v>785</v>
      </c>
      <c r="C178" s="86" t="s">
        <v>10</v>
      </c>
      <c r="D178" s="87" t="s">
        <v>331</v>
      </c>
      <c r="E178" s="15" t="s">
        <v>90</v>
      </c>
      <c r="F178" s="86">
        <v>6</v>
      </c>
      <c r="G178" s="32"/>
      <c r="H178" s="32">
        <f t="shared" si="16"/>
        <v>0</v>
      </c>
      <c r="I178" s="9"/>
      <c r="J178" s="9"/>
      <c r="K178" s="9"/>
      <c r="L178" s="9"/>
      <c r="M178" s="9"/>
      <c r="N178" s="9"/>
      <c r="O178" s="9"/>
    </row>
    <row r="179" spans="1:15" s="74" customFormat="1" ht="47.25" customHeight="1" x14ac:dyDescent="0.25">
      <c r="A179" s="15" t="s">
        <v>596</v>
      </c>
      <c r="B179" s="91" t="s">
        <v>792</v>
      </c>
      <c r="C179" s="86" t="s">
        <v>10</v>
      </c>
      <c r="D179" s="87" t="s">
        <v>132</v>
      </c>
      <c r="E179" s="15" t="s">
        <v>90</v>
      </c>
      <c r="F179" s="86">
        <v>55.3</v>
      </c>
      <c r="G179" s="32"/>
      <c r="H179" s="32">
        <f t="shared" si="16"/>
        <v>0</v>
      </c>
      <c r="I179" s="9"/>
      <c r="J179" s="9"/>
      <c r="K179" s="9"/>
      <c r="L179" s="9"/>
      <c r="M179" s="9"/>
      <c r="N179" s="9"/>
      <c r="O179" s="9"/>
    </row>
    <row r="180" spans="1:15" s="74" customFormat="1" ht="26.25" customHeight="1" x14ac:dyDescent="0.25">
      <c r="A180" s="237" t="s">
        <v>21</v>
      </c>
      <c r="B180" s="238"/>
      <c r="C180" s="238"/>
      <c r="D180" s="238"/>
      <c r="E180" s="238"/>
      <c r="F180" s="239"/>
      <c r="G180" s="200">
        <f>SUM(H168:H179)</f>
        <v>0</v>
      </c>
      <c r="H180" s="201"/>
      <c r="I180" s="9"/>
      <c r="J180" s="9"/>
      <c r="K180" s="9"/>
      <c r="L180" s="9"/>
      <c r="M180" s="9"/>
      <c r="N180" s="9"/>
      <c r="O180" s="9"/>
    </row>
    <row r="181" spans="1:15" s="74" customFormat="1" ht="27.75" customHeight="1" x14ac:dyDescent="0.25">
      <c r="A181" s="234" t="s">
        <v>40</v>
      </c>
      <c r="B181" s="264"/>
      <c r="C181" s="264"/>
      <c r="D181" s="264"/>
      <c r="E181" s="264"/>
      <c r="F181" s="264"/>
      <c r="G181" s="266">
        <f>G180+G166+G159</f>
        <v>0</v>
      </c>
      <c r="H181" s="201"/>
      <c r="I181" s="9"/>
      <c r="J181" s="9"/>
      <c r="K181" s="9"/>
      <c r="L181" s="9"/>
      <c r="M181" s="9"/>
      <c r="N181" s="9"/>
      <c r="O181" s="9"/>
    </row>
    <row r="182" spans="1:15" s="9" customFormat="1" ht="17.25" customHeight="1" x14ac:dyDescent="0.25">
      <c r="A182" s="101"/>
      <c r="B182" s="102"/>
      <c r="C182" s="102"/>
      <c r="D182" s="102"/>
      <c r="E182" s="102"/>
      <c r="F182" s="102"/>
      <c r="G182" s="103"/>
      <c r="H182" s="100"/>
    </row>
    <row r="183" spans="1:15" s="74" customFormat="1" ht="27" customHeight="1" x14ac:dyDescent="0.25">
      <c r="A183" s="166" t="s">
        <v>44</v>
      </c>
      <c r="B183" s="264" t="s">
        <v>374</v>
      </c>
      <c r="C183" s="264"/>
      <c r="D183" s="264"/>
      <c r="E183" s="264"/>
      <c r="F183" s="264"/>
      <c r="G183" s="264"/>
      <c r="H183" s="265"/>
      <c r="I183" s="9"/>
      <c r="J183" s="9"/>
      <c r="K183" s="9"/>
      <c r="L183" s="9"/>
      <c r="M183" s="9"/>
      <c r="N183" s="9"/>
      <c r="O183" s="9"/>
    </row>
    <row r="184" spans="1:15" s="7" customFormat="1" ht="27.75" customHeight="1" x14ac:dyDescent="0.25">
      <c r="A184" s="119" t="s">
        <v>489</v>
      </c>
      <c r="B184" s="194" t="s">
        <v>353</v>
      </c>
      <c r="C184" s="194"/>
      <c r="D184" s="194"/>
      <c r="E184" s="194"/>
      <c r="F184" s="194"/>
      <c r="G184" s="194"/>
      <c r="H184" s="194"/>
      <c r="I184" s="9"/>
      <c r="J184" s="9"/>
      <c r="K184" s="9"/>
      <c r="L184" s="9"/>
      <c r="M184" s="9"/>
      <c r="N184" s="9"/>
      <c r="O184" s="9"/>
    </row>
    <row r="185" spans="1:15" s="74" customFormat="1" ht="66" customHeight="1" x14ac:dyDescent="0.25">
      <c r="A185" s="15" t="s">
        <v>490</v>
      </c>
      <c r="B185" s="86" t="s">
        <v>793</v>
      </c>
      <c r="C185" s="86" t="s">
        <v>10</v>
      </c>
      <c r="D185" s="87" t="s">
        <v>265</v>
      </c>
      <c r="E185" s="86" t="s">
        <v>93</v>
      </c>
      <c r="F185" s="90">
        <v>248.58</v>
      </c>
      <c r="G185" s="32"/>
      <c r="H185" s="32">
        <f>G185*F185</f>
        <v>0</v>
      </c>
      <c r="I185" s="9"/>
      <c r="J185" s="9"/>
      <c r="K185" s="9"/>
      <c r="L185" s="9"/>
      <c r="M185" s="9"/>
      <c r="N185" s="9"/>
      <c r="O185" s="9"/>
    </row>
    <row r="186" spans="1:15" s="74" customFormat="1" ht="108.75" customHeight="1" x14ac:dyDescent="0.25">
      <c r="A186" s="15" t="s">
        <v>491</v>
      </c>
      <c r="B186" s="86">
        <v>102364</v>
      </c>
      <c r="C186" s="86" t="s">
        <v>10</v>
      </c>
      <c r="D186" s="87" t="s">
        <v>354</v>
      </c>
      <c r="E186" s="86" t="s">
        <v>93</v>
      </c>
      <c r="F186" s="86">
        <v>248.58</v>
      </c>
      <c r="G186" s="32"/>
      <c r="H186" s="32">
        <f t="shared" ref="H186:H193" si="17">G186*F186</f>
        <v>0</v>
      </c>
      <c r="I186" s="9"/>
      <c r="J186" s="9"/>
      <c r="K186" s="9"/>
      <c r="L186" s="9"/>
      <c r="M186" s="9"/>
      <c r="N186" s="9"/>
      <c r="O186" s="9"/>
    </row>
    <row r="187" spans="1:15" s="74" customFormat="1" ht="83.25" customHeight="1" x14ac:dyDescent="0.25">
      <c r="A187" s="15" t="s">
        <v>492</v>
      </c>
      <c r="B187" s="86">
        <v>100721</v>
      </c>
      <c r="C187" s="86" t="s">
        <v>10</v>
      </c>
      <c r="D187" s="87" t="s">
        <v>356</v>
      </c>
      <c r="E187" s="86" t="s">
        <v>93</v>
      </c>
      <c r="F187" s="86">
        <v>497.16</v>
      </c>
      <c r="G187" s="32"/>
      <c r="H187" s="32">
        <f t="shared" si="17"/>
        <v>0</v>
      </c>
      <c r="I187" s="9"/>
      <c r="J187" s="9"/>
      <c r="K187" s="9"/>
      <c r="L187" s="9"/>
      <c r="M187" s="9"/>
      <c r="N187" s="9"/>
      <c r="O187" s="9"/>
    </row>
    <row r="188" spans="1:15" s="74" customFormat="1" ht="42.75" customHeight="1" x14ac:dyDescent="0.25">
      <c r="A188" s="15" t="s">
        <v>493</v>
      </c>
      <c r="B188" s="15" t="s">
        <v>794</v>
      </c>
      <c r="C188" s="15" t="s">
        <v>10</v>
      </c>
      <c r="D188" s="16" t="s">
        <v>252</v>
      </c>
      <c r="E188" s="15" t="s">
        <v>90</v>
      </c>
      <c r="F188" s="15">
        <v>1</v>
      </c>
      <c r="G188" s="17"/>
      <c r="H188" s="32">
        <f t="shared" si="17"/>
        <v>0</v>
      </c>
      <c r="I188" s="9"/>
      <c r="J188" s="9"/>
      <c r="K188" s="9"/>
      <c r="L188" s="9"/>
      <c r="M188" s="9"/>
      <c r="N188" s="9"/>
      <c r="O188" s="9"/>
    </row>
    <row r="189" spans="1:15" s="74" customFormat="1" ht="86.25" customHeight="1" x14ac:dyDescent="0.25">
      <c r="A189" s="15" t="s">
        <v>494</v>
      </c>
      <c r="B189" s="15">
        <v>25398</v>
      </c>
      <c r="C189" s="15" t="s">
        <v>10</v>
      </c>
      <c r="D189" s="16" t="s">
        <v>64</v>
      </c>
      <c r="E189" s="15" t="s">
        <v>90</v>
      </c>
      <c r="F189" s="15">
        <v>1</v>
      </c>
      <c r="G189" s="17"/>
      <c r="H189" s="32">
        <f t="shared" si="17"/>
        <v>0</v>
      </c>
      <c r="I189" s="9"/>
      <c r="J189" s="9"/>
      <c r="K189" s="9"/>
      <c r="L189" s="9"/>
      <c r="M189" s="9"/>
      <c r="N189" s="9"/>
      <c r="O189" s="9"/>
    </row>
    <row r="190" spans="1:15" s="74" customFormat="1" ht="60.75" customHeight="1" x14ac:dyDescent="0.25">
      <c r="A190" s="15" t="s">
        <v>495</v>
      </c>
      <c r="B190" s="15">
        <v>25400</v>
      </c>
      <c r="C190" s="15" t="s">
        <v>10</v>
      </c>
      <c r="D190" s="16" t="s">
        <v>51</v>
      </c>
      <c r="E190" s="15" t="s">
        <v>90</v>
      </c>
      <c r="F190" s="15">
        <v>1</v>
      </c>
      <c r="G190" s="17"/>
      <c r="H190" s="32">
        <f t="shared" si="17"/>
        <v>0</v>
      </c>
      <c r="I190" s="9"/>
      <c r="J190" s="9"/>
      <c r="K190" s="9"/>
      <c r="L190" s="9"/>
      <c r="M190" s="9"/>
      <c r="N190" s="9"/>
      <c r="O190" s="9"/>
    </row>
    <row r="191" spans="1:15" s="74" customFormat="1" ht="37.5" customHeight="1" x14ac:dyDescent="0.25">
      <c r="A191" s="15" t="s">
        <v>496</v>
      </c>
      <c r="B191" s="15" t="s">
        <v>795</v>
      </c>
      <c r="C191" s="15" t="s">
        <v>10</v>
      </c>
      <c r="D191" s="16" t="s">
        <v>65</v>
      </c>
      <c r="E191" s="15" t="s">
        <v>90</v>
      </c>
      <c r="F191" s="15">
        <v>1</v>
      </c>
      <c r="G191" s="17"/>
      <c r="H191" s="32">
        <f t="shared" si="17"/>
        <v>0</v>
      </c>
      <c r="I191" s="9"/>
      <c r="J191" s="9"/>
      <c r="K191" s="9"/>
      <c r="L191" s="9"/>
      <c r="M191" s="9"/>
      <c r="N191" s="9"/>
      <c r="O191" s="9"/>
    </row>
    <row r="192" spans="1:15" s="74" customFormat="1" ht="42.75" customHeight="1" x14ac:dyDescent="0.25">
      <c r="A192" s="15" t="s">
        <v>497</v>
      </c>
      <c r="B192" s="15" t="s">
        <v>796</v>
      </c>
      <c r="C192" s="15" t="s">
        <v>10</v>
      </c>
      <c r="D192" s="16" t="s">
        <v>256</v>
      </c>
      <c r="E192" s="15" t="s">
        <v>90</v>
      </c>
      <c r="F192" s="15">
        <v>1</v>
      </c>
      <c r="G192" s="17"/>
      <c r="H192" s="32">
        <f t="shared" si="17"/>
        <v>0</v>
      </c>
      <c r="I192" s="9"/>
      <c r="J192" s="9"/>
      <c r="K192" s="9"/>
      <c r="L192" s="9"/>
      <c r="M192" s="9"/>
      <c r="N192" s="9"/>
      <c r="O192" s="9"/>
    </row>
    <row r="193" spans="1:15" s="74" customFormat="1" ht="86.25" customHeight="1" x14ac:dyDescent="0.25">
      <c r="A193" s="15" t="s">
        <v>498</v>
      </c>
      <c r="B193" s="86">
        <v>94991</v>
      </c>
      <c r="C193" s="86" t="s">
        <v>10</v>
      </c>
      <c r="D193" s="87" t="s">
        <v>106</v>
      </c>
      <c r="E193" s="86" t="s">
        <v>94</v>
      </c>
      <c r="F193" s="90">
        <v>9.32</v>
      </c>
      <c r="G193" s="32"/>
      <c r="H193" s="32">
        <f t="shared" si="17"/>
        <v>0</v>
      </c>
      <c r="I193" s="9"/>
      <c r="J193" s="9"/>
      <c r="K193" s="9"/>
      <c r="L193" s="9"/>
      <c r="M193" s="9"/>
      <c r="N193" s="9"/>
      <c r="O193" s="9"/>
    </row>
    <row r="194" spans="1:15" s="74" customFormat="1" ht="30" customHeight="1" x14ac:dyDescent="0.25">
      <c r="A194" s="251" t="s">
        <v>21</v>
      </c>
      <c r="B194" s="252"/>
      <c r="C194" s="252"/>
      <c r="D194" s="252"/>
      <c r="E194" s="252"/>
      <c r="F194" s="252"/>
      <c r="G194" s="213">
        <f>SUM(H185:H193)</f>
        <v>0</v>
      </c>
      <c r="H194" s="213"/>
      <c r="I194" s="9"/>
      <c r="J194" s="9"/>
      <c r="K194" s="9"/>
      <c r="L194" s="9"/>
      <c r="M194" s="9"/>
      <c r="N194" s="9"/>
      <c r="O194" s="9"/>
    </row>
    <row r="195" spans="1:15" s="74" customFormat="1" ht="36.75" customHeight="1" x14ac:dyDescent="0.25">
      <c r="A195" s="119" t="s">
        <v>499</v>
      </c>
      <c r="B195" s="194" t="s">
        <v>373</v>
      </c>
      <c r="C195" s="194"/>
      <c r="D195" s="194"/>
      <c r="E195" s="194"/>
      <c r="F195" s="194"/>
      <c r="G195" s="194"/>
      <c r="H195" s="194"/>
      <c r="I195" s="9"/>
      <c r="J195" s="9"/>
      <c r="K195" s="9"/>
      <c r="L195" s="9"/>
      <c r="M195" s="9"/>
      <c r="N195" s="9"/>
      <c r="O195" s="9"/>
    </row>
    <row r="196" spans="1:15" s="74" customFormat="1" ht="36.75" customHeight="1" x14ac:dyDescent="0.25">
      <c r="A196" s="107" t="s">
        <v>500</v>
      </c>
      <c r="B196" s="107">
        <v>100717</v>
      </c>
      <c r="C196" s="107" t="s">
        <v>10</v>
      </c>
      <c r="D196" s="108" t="s">
        <v>107</v>
      </c>
      <c r="E196" s="107" t="s">
        <v>93</v>
      </c>
      <c r="F196" s="108">
        <v>290</v>
      </c>
      <c r="G196" s="108"/>
      <c r="H196" s="109">
        <f>G196*F196</f>
        <v>0</v>
      </c>
      <c r="I196" s="9"/>
      <c r="J196" s="9"/>
      <c r="K196" s="9"/>
      <c r="L196" s="9"/>
      <c r="M196" s="9"/>
      <c r="N196" s="9"/>
      <c r="O196" s="9"/>
    </row>
    <row r="197" spans="1:15" s="74" customFormat="1" ht="77.25" customHeight="1" x14ac:dyDescent="0.25">
      <c r="A197" s="107" t="s">
        <v>501</v>
      </c>
      <c r="B197" s="107">
        <v>10527</v>
      </c>
      <c r="C197" s="107" t="s">
        <v>10</v>
      </c>
      <c r="D197" s="108" t="s">
        <v>108</v>
      </c>
      <c r="E197" s="107" t="s">
        <v>724</v>
      </c>
      <c r="F197" s="108">
        <v>144</v>
      </c>
      <c r="G197" s="143"/>
      <c r="H197" s="109">
        <f t="shared" ref="H197:H198" si="18">G197*F197</f>
        <v>0</v>
      </c>
      <c r="I197" s="9"/>
      <c r="J197" s="9"/>
      <c r="K197" s="9"/>
      <c r="L197" s="9"/>
      <c r="M197" s="9"/>
      <c r="N197" s="9"/>
      <c r="O197" s="9"/>
    </row>
    <row r="198" spans="1:15" s="74" customFormat="1" ht="95.25" customHeight="1" x14ac:dyDescent="0.25">
      <c r="A198" s="107" t="s">
        <v>502</v>
      </c>
      <c r="B198" s="107">
        <v>100725</v>
      </c>
      <c r="C198" s="107" t="s">
        <v>10</v>
      </c>
      <c r="D198" s="108" t="s">
        <v>109</v>
      </c>
      <c r="E198" s="107" t="s">
        <v>93</v>
      </c>
      <c r="F198" s="108">
        <v>290</v>
      </c>
      <c r="G198" s="108"/>
      <c r="H198" s="109">
        <f t="shared" si="18"/>
        <v>0</v>
      </c>
      <c r="I198" s="9"/>
      <c r="J198" s="9"/>
      <c r="K198" s="9"/>
      <c r="L198" s="9"/>
      <c r="M198" s="9"/>
      <c r="N198" s="9"/>
      <c r="O198" s="9"/>
    </row>
    <row r="199" spans="1:15" s="74" customFormat="1" ht="29.25" customHeight="1" x14ac:dyDescent="0.25">
      <c r="A199" s="237" t="s">
        <v>21</v>
      </c>
      <c r="B199" s="238"/>
      <c r="C199" s="238"/>
      <c r="D199" s="238"/>
      <c r="E199" s="238"/>
      <c r="F199" s="239"/>
      <c r="G199" s="200">
        <f>SUM(H196:H198)</f>
        <v>0</v>
      </c>
      <c r="H199" s="201"/>
      <c r="I199" s="9"/>
      <c r="J199" s="9"/>
      <c r="K199" s="9"/>
      <c r="L199" s="9"/>
      <c r="M199" s="9"/>
      <c r="N199" s="9"/>
      <c r="O199" s="9"/>
    </row>
    <row r="200" spans="1:15" s="104" customFormat="1" ht="27.75" customHeight="1" x14ac:dyDescent="0.25">
      <c r="A200" s="105" t="s">
        <v>505</v>
      </c>
      <c r="B200" s="248" t="s">
        <v>503</v>
      </c>
      <c r="C200" s="248"/>
      <c r="D200" s="248"/>
      <c r="E200" s="248"/>
      <c r="F200" s="248"/>
      <c r="G200" s="248"/>
      <c r="H200" s="249"/>
      <c r="I200" s="9"/>
      <c r="J200" s="9"/>
      <c r="K200" s="9"/>
      <c r="L200" s="9"/>
      <c r="M200" s="9"/>
      <c r="N200" s="9"/>
      <c r="O200" s="9"/>
    </row>
    <row r="201" spans="1:15" s="78" customFormat="1" ht="32.25" customHeight="1" x14ac:dyDescent="0.25">
      <c r="A201" s="119"/>
      <c r="B201" s="194" t="s">
        <v>727</v>
      </c>
      <c r="C201" s="194"/>
      <c r="D201" s="194"/>
      <c r="E201" s="194"/>
      <c r="F201" s="194"/>
      <c r="G201" s="194"/>
      <c r="H201" s="194"/>
    </row>
    <row r="202" spans="1:15" s="78" customFormat="1" ht="72.75" customHeight="1" x14ac:dyDescent="0.25">
      <c r="A202" s="86" t="s">
        <v>505</v>
      </c>
      <c r="B202" s="86">
        <v>101174</v>
      </c>
      <c r="C202" s="86" t="s">
        <v>10</v>
      </c>
      <c r="D202" s="87" t="s">
        <v>307</v>
      </c>
      <c r="E202" s="86" t="s">
        <v>101</v>
      </c>
      <c r="F202" s="86">
        <v>7.5</v>
      </c>
      <c r="G202" s="32"/>
      <c r="H202" s="32">
        <f>G202*F202</f>
        <v>0</v>
      </c>
    </row>
    <row r="203" spans="1:15" s="74" customFormat="1" ht="37.5" customHeight="1" x14ac:dyDescent="0.25">
      <c r="A203" s="115" t="s">
        <v>506</v>
      </c>
      <c r="B203" s="212" t="s">
        <v>728</v>
      </c>
      <c r="C203" s="212"/>
      <c r="D203" s="212"/>
      <c r="E203" s="212"/>
      <c r="F203" s="212"/>
      <c r="G203" s="212"/>
      <c r="H203" s="212"/>
      <c r="I203" s="9"/>
      <c r="J203" s="9"/>
      <c r="K203" s="9"/>
      <c r="L203" s="9"/>
      <c r="M203" s="9"/>
      <c r="N203" s="9"/>
      <c r="O203" s="9"/>
    </row>
    <row r="204" spans="1:15" s="7" customFormat="1" ht="36" customHeight="1" x14ac:dyDescent="0.25">
      <c r="A204" s="86" t="s">
        <v>507</v>
      </c>
      <c r="B204" s="86">
        <v>34</v>
      </c>
      <c r="C204" s="86" t="s">
        <v>10</v>
      </c>
      <c r="D204" s="87" t="s">
        <v>105</v>
      </c>
      <c r="E204" s="86" t="s">
        <v>69</v>
      </c>
      <c r="F204" s="86">
        <v>37</v>
      </c>
      <c r="G204" s="32"/>
      <c r="H204" s="32">
        <f t="shared" ref="H204:H208" si="19">G204*F204</f>
        <v>0</v>
      </c>
      <c r="I204" s="9"/>
      <c r="J204" s="9"/>
      <c r="K204" s="9"/>
      <c r="L204" s="9"/>
      <c r="M204" s="9"/>
      <c r="N204" s="9"/>
      <c r="O204" s="9"/>
    </row>
    <row r="205" spans="1:15" s="9" customFormat="1" ht="45" customHeight="1" x14ac:dyDescent="0.25">
      <c r="A205" s="86" t="s">
        <v>508</v>
      </c>
      <c r="B205" s="86">
        <v>43059</v>
      </c>
      <c r="C205" s="86" t="s">
        <v>10</v>
      </c>
      <c r="D205" s="87" t="s">
        <v>247</v>
      </c>
      <c r="E205" s="86" t="s">
        <v>69</v>
      </c>
      <c r="F205" s="86">
        <v>7</v>
      </c>
      <c r="G205" s="32"/>
      <c r="H205" s="32">
        <f t="shared" si="19"/>
        <v>0</v>
      </c>
    </row>
    <row r="206" spans="1:15" s="7" customFormat="1" ht="58.5" customHeight="1" x14ac:dyDescent="0.25">
      <c r="A206" s="86" t="s">
        <v>509</v>
      </c>
      <c r="B206" s="86">
        <v>92794</v>
      </c>
      <c r="C206" s="86" t="s">
        <v>10</v>
      </c>
      <c r="D206" s="87" t="s">
        <v>305</v>
      </c>
      <c r="E206" s="86" t="s">
        <v>69</v>
      </c>
      <c r="F206" s="86">
        <v>37</v>
      </c>
      <c r="G206" s="32"/>
      <c r="H206" s="32">
        <f t="shared" si="19"/>
        <v>0</v>
      </c>
      <c r="I206" s="9"/>
      <c r="J206" s="9"/>
      <c r="K206" s="9"/>
      <c r="L206" s="9"/>
      <c r="M206" s="9"/>
      <c r="N206" s="9"/>
      <c r="O206" s="9"/>
    </row>
    <row r="207" spans="1:15" s="7" customFormat="1" ht="60" customHeight="1" x14ac:dyDescent="0.25">
      <c r="A207" s="86" t="s">
        <v>510</v>
      </c>
      <c r="B207" s="86">
        <v>92791</v>
      </c>
      <c r="C207" s="86" t="s">
        <v>10</v>
      </c>
      <c r="D207" s="87" t="s">
        <v>306</v>
      </c>
      <c r="E207" s="86" t="s">
        <v>69</v>
      </c>
      <c r="F207" s="86">
        <v>7</v>
      </c>
      <c r="G207" s="32"/>
      <c r="H207" s="32">
        <f t="shared" si="19"/>
        <v>0</v>
      </c>
      <c r="I207" s="9"/>
      <c r="J207" s="9"/>
      <c r="K207" s="9"/>
      <c r="L207" s="9"/>
      <c r="M207" s="9"/>
      <c r="N207" s="9"/>
      <c r="O207" s="9"/>
    </row>
    <row r="208" spans="1:15" s="9" customFormat="1" ht="68.25" customHeight="1" x14ac:dyDescent="0.25">
      <c r="A208" s="86" t="s">
        <v>597</v>
      </c>
      <c r="B208" s="86">
        <v>96555</v>
      </c>
      <c r="C208" s="86" t="s">
        <v>10</v>
      </c>
      <c r="D208" s="87" t="s">
        <v>215</v>
      </c>
      <c r="E208" s="86" t="s">
        <v>94</v>
      </c>
      <c r="F208" s="86">
        <v>1.5</v>
      </c>
      <c r="G208" s="32"/>
      <c r="H208" s="32">
        <f t="shared" si="19"/>
        <v>0</v>
      </c>
    </row>
    <row r="209" spans="1:15" s="7" customFormat="1" ht="27" customHeight="1" x14ac:dyDescent="0.25">
      <c r="A209" s="119" t="s">
        <v>511</v>
      </c>
      <c r="B209" s="194" t="s">
        <v>375</v>
      </c>
      <c r="C209" s="194"/>
      <c r="D209" s="194"/>
      <c r="E209" s="194"/>
      <c r="F209" s="194"/>
      <c r="G209" s="194"/>
      <c r="H209" s="194"/>
      <c r="I209" s="9"/>
      <c r="J209" s="9"/>
      <c r="K209" s="9"/>
      <c r="L209" s="9"/>
      <c r="M209" s="9"/>
      <c r="N209" s="9"/>
      <c r="O209" s="9"/>
    </row>
    <row r="210" spans="1:15" s="7" customFormat="1" ht="79.5" customHeight="1" x14ac:dyDescent="0.25">
      <c r="A210" s="86" t="s">
        <v>512</v>
      </c>
      <c r="B210" s="86">
        <v>92718</v>
      </c>
      <c r="C210" s="86" t="s">
        <v>10</v>
      </c>
      <c r="D210" s="87" t="s">
        <v>311</v>
      </c>
      <c r="E210" s="86" t="s">
        <v>94</v>
      </c>
      <c r="F210" s="86">
        <v>0.9</v>
      </c>
      <c r="G210" s="32"/>
      <c r="H210" s="32">
        <f t="shared" ref="H210:H215" si="20">G210*F210</f>
        <v>0</v>
      </c>
      <c r="I210" s="9"/>
      <c r="J210" s="9"/>
      <c r="K210" s="9"/>
      <c r="L210" s="9"/>
      <c r="M210" s="9"/>
      <c r="N210" s="9"/>
      <c r="O210" s="9"/>
    </row>
    <row r="211" spans="1:15" s="7" customFormat="1" ht="29.25" customHeight="1" x14ac:dyDescent="0.25">
      <c r="A211" s="86" t="s">
        <v>513</v>
      </c>
      <c r="B211" s="86">
        <v>34</v>
      </c>
      <c r="C211" s="86" t="s">
        <v>10</v>
      </c>
      <c r="D211" s="87" t="s">
        <v>105</v>
      </c>
      <c r="E211" s="86" t="s">
        <v>69</v>
      </c>
      <c r="F211" s="86">
        <v>43</v>
      </c>
      <c r="G211" s="32"/>
      <c r="H211" s="32">
        <f t="shared" si="20"/>
        <v>0</v>
      </c>
      <c r="I211" s="9"/>
      <c r="J211" s="9"/>
      <c r="K211" s="9"/>
      <c r="L211" s="9"/>
      <c r="M211" s="9"/>
      <c r="N211" s="9"/>
      <c r="O211" s="9"/>
    </row>
    <row r="212" spans="1:15" s="7" customFormat="1" ht="59.25" customHeight="1" x14ac:dyDescent="0.25">
      <c r="A212" s="86" t="s">
        <v>514</v>
      </c>
      <c r="B212" s="86">
        <v>43059</v>
      </c>
      <c r="C212" s="86" t="s">
        <v>10</v>
      </c>
      <c r="D212" s="87" t="s">
        <v>247</v>
      </c>
      <c r="E212" s="86" t="s">
        <v>69</v>
      </c>
      <c r="F212" s="86">
        <v>6.5</v>
      </c>
      <c r="G212" s="32"/>
      <c r="H212" s="32">
        <f t="shared" si="20"/>
        <v>0</v>
      </c>
      <c r="I212" s="9"/>
      <c r="J212" s="9"/>
      <c r="K212" s="9"/>
      <c r="L212" s="9"/>
      <c r="M212" s="9"/>
      <c r="N212" s="9"/>
      <c r="O212" s="9"/>
    </row>
    <row r="213" spans="1:15" s="7" customFormat="1" ht="54.75" customHeight="1" x14ac:dyDescent="0.25">
      <c r="A213" s="86" t="s">
        <v>515</v>
      </c>
      <c r="B213" s="86">
        <v>92794</v>
      </c>
      <c r="C213" s="86" t="s">
        <v>10</v>
      </c>
      <c r="D213" s="87" t="s">
        <v>305</v>
      </c>
      <c r="E213" s="86" t="s">
        <v>69</v>
      </c>
      <c r="F213" s="86">
        <v>43</v>
      </c>
      <c r="G213" s="32"/>
      <c r="H213" s="32">
        <f t="shared" si="20"/>
        <v>0</v>
      </c>
      <c r="I213" s="9"/>
      <c r="J213" s="9"/>
      <c r="K213" s="9"/>
      <c r="L213" s="9"/>
      <c r="M213" s="9"/>
      <c r="N213" s="9"/>
      <c r="O213" s="9"/>
    </row>
    <row r="214" spans="1:15" s="7" customFormat="1" ht="59.25" customHeight="1" x14ac:dyDescent="0.25">
      <c r="A214" s="86" t="s">
        <v>516</v>
      </c>
      <c r="B214" s="86">
        <v>92791</v>
      </c>
      <c r="C214" s="86" t="s">
        <v>10</v>
      </c>
      <c r="D214" s="87" t="s">
        <v>306</v>
      </c>
      <c r="E214" s="86" t="s">
        <v>69</v>
      </c>
      <c r="F214" s="86">
        <v>6.5</v>
      </c>
      <c r="G214" s="32"/>
      <c r="H214" s="32">
        <f t="shared" si="20"/>
        <v>0</v>
      </c>
      <c r="I214" s="9"/>
      <c r="J214" s="9"/>
      <c r="K214" s="9"/>
      <c r="L214" s="9"/>
      <c r="M214" s="9"/>
      <c r="N214" s="9"/>
      <c r="O214" s="9"/>
    </row>
    <row r="215" spans="1:15" s="7" customFormat="1" ht="72.75" customHeight="1" x14ac:dyDescent="0.25">
      <c r="A215" s="86" t="s">
        <v>517</v>
      </c>
      <c r="B215" s="86">
        <v>92263</v>
      </c>
      <c r="C215" s="86" t="s">
        <v>10</v>
      </c>
      <c r="D215" s="87" t="s">
        <v>135</v>
      </c>
      <c r="E215" s="86" t="s">
        <v>93</v>
      </c>
      <c r="F215" s="86">
        <v>3.75</v>
      </c>
      <c r="G215" s="32"/>
      <c r="H215" s="32">
        <f t="shared" si="20"/>
        <v>0</v>
      </c>
      <c r="I215" s="9"/>
      <c r="J215" s="9"/>
      <c r="K215" s="9"/>
      <c r="L215" s="9"/>
      <c r="M215" s="9"/>
      <c r="N215" s="9"/>
      <c r="O215" s="9"/>
    </row>
    <row r="216" spans="1:15" s="7" customFormat="1" ht="27.75" customHeight="1" x14ac:dyDescent="0.25">
      <c r="A216" s="119" t="s">
        <v>518</v>
      </c>
      <c r="B216" s="194" t="s">
        <v>312</v>
      </c>
      <c r="C216" s="194"/>
      <c r="D216" s="194"/>
      <c r="E216" s="194"/>
      <c r="F216" s="194"/>
      <c r="G216" s="194"/>
      <c r="H216" s="194"/>
      <c r="I216" s="9"/>
      <c r="J216" s="9"/>
      <c r="K216" s="9"/>
      <c r="L216" s="9"/>
      <c r="M216" s="9"/>
      <c r="N216" s="9"/>
      <c r="O216" s="9"/>
    </row>
    <row r="217" spans="1:15" s="7" customFormat="1" ht="101.25" customHeight="1" x14ac:dyDescent="0.25">
      <c r="A217" s="86" t="s">
        <v>519</v>
      </c>
      <c r="B217" s="86">
        <v>87465</v>
      </c>
      <c r="C217" s="86" t="s">
        <v>10</v>
      </c>
      <c r="D217" s="87" t="s">
        <v>246</v>
      </c>
      <c r="E217" s="86" t="s">
        <v>93</v>
      </c>
      <c r="F217" s="86">
        <v>21</v>
      </c>
      <c r="G217" s="32"/>
      <c r="H217" s="32">
        <f>G217*F217</f>
        <v>0</v>
      </c>
      <c r="I217" s="9"/>
      <c r="J217" s="9"/>
      <c r="K217" s="9"/>
      <c r="L217" s="9"/>
      <c r="M217" s="9"/>
      <c r="N217" s="9"/>
      <c r="O217" s="9"/>
    </row>
    <row r="218" spans="1:15" s="7" customFormat="1" ht="96" customHeight="1" x14ac:dyDescent="0.25">
      <c r="A218" s="86" t="s">
        <v>520</v>
      </c>
      <c r="B218" s="86">
        <v>87891</v>
      </c>
      <c r="C218" s="86" t="s">
        <v>10</v>
      </c>
      <c r="D218" s="87" t="s">
        <v>313</v>
      </c>
      <c r="E218" s="86" t="s">
        <v>93</v>
      </c>
      <c r="F218" s="86">
        <v>42</v>
      </c>
      <c r="G218" s="32"/>
      <c r="H218" s="32">
        <f t="shared" ref="H218:H219" si="21">G218*F218</f>
        <v>0</v>
      </c>
      <c r="I218" s="9"/>
      <c r="J218" s="9"/>
      <c r="K218" s="9"/>
      <c r="L218" s="9"/>
      <c r="M218" s="9"/>
      <c r="N218" s="9"/>
      <c r="O218" s="9"/>
    </row>
    <row r="219" spans="1:15" s="9" customFormat="1" ht="103.5" customHeight="1" x14ac:dyDescent="0.25">
      <c r="A219" s="86" t="s">
        <v>521</v>
      </c>
      <c r="B219" s="86">
        <v>87529</v>
      </c>
      <c r="C219" s="86" t="s">
        <v>10</v>
      </c>
      <c r="D219" s="87" t="s">
        <v>136</v>
      </c>
      <c r="E219" s="86" t="s">
        <v>93</v>
      </c>
      <c r="F219" s="86">
        <v>21</v>
      </c>
      <c r="G219" s="32"/>
      <c r="H219" s="32">
        <f t="shared" si="21"/>
        <v>0</v>
      </c>
    </row>
    <row r="220" spans="1:15" s="9" customFormat="1" ht="27" customHeight="1" x14ac:dyDescent="0.25">
      <c r="A220" s="231" t="s">
        <v>21</v>
      </c>
      <c r="B220" s="232"/>
      <c r="C220" s="232"/>
      <c r="D220" s="232"/>
      <c r="E220" s="232"/>
      <c r="F220" s="232"/>
      <c r="G220" s="213">
        <f>SUM(H219+H218+H217+H215+H214+H213+H212+H211+H210+H207+H206+H205+H204+H202+H208)</f>
        <v>0</v>
      </c>
      <c r="H220" s="233"/>
    </row>
    <row r="221" spans="1:15" s="7" customFormat="1" ht="30.75" customHeight="1" x14ac:dyDescent="0.25">
      <c r="A221" s="119" t="s">
        <v>522</v>
      </c>
      <c r="B221" s="194" t="s">
        <v>59</v>
      </c>
      <c r="C221" s="194"/>
      <c r="D221" s="194"/>
      <c r="E221" s="194"/>
      <c r="F221" s="194"/>
      <c r="G221" s="194"/>
      <c r="H221" s="194"/>
      <c r="I221" s="9"/>
      <c r="J221" s="9"/>
      <c r="K221" s="9"/>
      <c r="L221" s="9"/>
      <c r="M221" s="9"/>
      <c r="N221" s="9"/>
      <c r="O221" s="9"/>
    </row>
    <row r="222" spans="1:15" s="78" customFormat="1" ht="69" customHeight="1" x14ac:dyDescent="0.25">
      <c r="A222" s="15" t="s">
        <v>523</v>
      </c>
      <c r="B222" s="15">
        <v>101128</v>
      </c>
      <c r="C222" s="15" t="s">
        <v>10</v>
      </c>
      <c r="D222" s="16" t="s">
        <v>296</v>
      </c>
      <c r="E222" s="15" t="s">
        <v>298</v>
      </c>
      <c r="F222" s="15">
        <v>9</v>
      </c>
      <c r="G222" s="17"/>
      <c r="H222" s="24">
        <f t="shared" ref="H222:H224" si="22">G222*F222</f>
        <v>0</v>
      </c>
    </row>
    <row r="223" spans="1:15" s="78" customFormat="1" ht="98.25" customHeight="1" x14ac:dyDescent="0.25">
      <c r="A223" s="15" t="s">
        <v>524</v>
      </c>
      <c r="B223" s="15">
        <v>100976</v>
      </c>
      <c r="C223" s="15" t="s">
        <v>10</v>
      </c>
      <c r="D223" s="16" t="s">
        <v>301</v>
      </c>
      <c r="E223" s="15" t="s">
        <v>94</v>
      </c>
      <c r="F223" s="15">
        <v>9</v>
      </c>
      <c r="G223" s="17"/>
      <c r="H223" s="24">
        <f t="shared" si="22"/>
        <v>0</v>
      </c>
    </row>
    <row r="224" spans="1:15" s="7" customFormat="1" ht="70.5" customHeight="1" x14ac:dyDescent="0.25">
      <c r="A224" s="15" t="s">
        <v>525</v>
      </c>
      <c r="B224" s="15">
        <v>96385</v>
      </c>
      <c r="C224" s="15" t="s">
        <v>10</v>
      </c>
      <c r="D224" s="16" t="s">
        <v>302</v>
      </c>
      <c r="E224" s="15" t="s">
        <v>94</v>
      </c>
      <c r="F224" s="15">
        <v>9</v>
      </c>
      <c r="G224" s="17"/>
      <c r="H224" s="24">
        <f t="shared" si="22"/>
        <v>0</v>
      </c>
      <c r="I224" s="9"/>
      <c r="J224" s="9"/>
      <c r="K224" s="9"/>
      <c r="L224" s="9"/>
      <c r="M224" s="9"/>
      <c r="N224" s="9"/>
      <c r="O224" s="9"/>
    </row>
    <row r="225" spans="1:15" s="7" customFormat="1" ht="30.75" customHeight="1" x14ac:dyDescent="0.25">
      <c r="A225" s="93"/>
      <c r="B225" s="94"/>
      <c r="C225" s="94"/>
      <c r="D225" s="94"/>
      <c r="E225" s="94"/>
      <c r="F225" s="94"/>
      <c r="G225" s="94"/>
      <c r="H225" s="94"/>
      <c r="I225" s="9"/>
      <c r="J225" s="9"/>
      <c r="K225" s="9"/>
      <c r="L225" s="9"/>
      <c r="M225" s="9"/>
      <c r="N225" s="9"/>
      <c r="O225" s="9"/>
    </row>
    <row r="226" spans="1:15" s="7" customFormat="1" ht="106.5" customHeight="1" x14ac:dyDescent="0.25">
      <c r="A226" s="86" t="s">
        <v>526</v>
      </c>
      <c r="B226" s="86">
        <v>94275</v>
      </c>
      <c r="C226" s="86" t="s">
        <v>10</v>
      </c>
      <c r="D226" s="87" t="s">
        <v>321</v>
      </c>
      <c r="E226" s="86" t="s">
        <v>232</v>
      </c>
      <c r="F226" s="86">
        <v>41</v>
      </c>
      <c r="G226" s="32"/>
      <c r="H226" s="32">
        <f t="shared" ref="H226:H238" si="23">G226*F226</f>
        <v>0</v>
      </c>
      <c r="I226" s="9"/>
      <c r="J226" s="9"/>
      <c r="K226" s="9"/>
      <c r="L226" s="9"/>
      <c r="M226" s="9"/>
      <c r="N226" s="9"/>
      <c r="O226" s="9"/>
    </row>
    <row r="227" spans="1:15" s="7" customFormat="1" ht="76.5" customHeight="1" x14ac:dyDescent="0.25">
      <c r="A227" s="86" t="s">
        <v>527</v>
      </c>
      <c r="B227" s="86">
        <v>94991</v>
      </c>
      <c r="C227" s="86" t="s">
        <v>10</v>
      </c>
      <c r="D227" s="87" t="s">
        <v>106</v>
      </c>
      <c r="E227" s="86" t="s">
        <v>94</v>
      </c>
      <c r="F227" s="86">
        <v>1.83</v>
      </c>
      <c r="G227" s="32"/>
      <c r="H227" s="32">
        <f t="shared" si="23"/>
        <v>0</v>
      </c>
      <c r="I227" s="9"/>
      <c r="J227" s="9"/>
      <c r="K227" s="9"/>
      <c r="L227" s="9"/>
      <c r="M227" s="9"/>
      <c r="N227" s="9"/>
      <c r="O227" s="9"/>
    </row>
    <row r="228" spans="1:15" s="7" customFormat="1" ht="63" customHeight="1" x14ac:dyDescent="0.25">
      <c r="A228" s="86" t="s">
        <v>528</v>
      </c>
      <c r="B228" s="86">
        <v>96621</v>
      </c>
      <c r="C228" s="86" t="s">
        <v>10</v>
      </c>
      <c r="D228" s="87" t="s">
        <v>768</v>
      </c>
      <c r="E228" s="86" t="s">
        <v>94</v>
      </c>
      <c r="F228" s="86">
        <v>1.52</v>
      </c>
      <c r="G228" s="32"/>
      <c r="H228" s="32">
        <f t="shared" si="23"/>
        <v>0</v>
      </c>
      <c r="I228" s="9"/>
      <c r="J228" s="9"/>
      <c r="K228" s="9"/>
      <c r="L228" s="9"/>
      <c r="M228" s="9"/>
      <c r="N228" s="9"/>
      <c r="O228" s="9"/>
    </row>
    <row r="229" spans="1:15" s="7" customFormat="1" ht="86.25" customHeight="1" x14ac:dyDescent="0.25">
      <c r="A229" s="86" t="s">
        <v>529</v>
      </c>
      <c r="B229" s="86">
        <v>91280</v>
      </c>
      <c r="C229" s="86" t="s">
        <v>10</v>
      </c>
      <c r="D229" s="87" t="s">
        <v>344</v>
      </c>
      <c r="E229" s="86" t="s">
        <v>91</v>
      </c>
      <c r="F229" s="86">
        <v>10</v>
      </c>
      <c r="G229" s="32"/>
      <c r="H229" s="32">
        <f t="shared" si="23"/>
        <v>0</v>
      </c>
      <c r="I229" s="9"/>
      <c r="J229" s="9"/>
      <c r="K229" s="9"/>
      <c r="L229" s="9"/>
      <c r="M229" s="9"/>
      <c r="N229" s="9"/>
      <c r="O229" s="9"/>
    </row>
    <row r="230" spans="1:15" s="7" customFormat="1" ht="59.25" customHeight="1" x14ac:dyDescent="0.25">
      <c r="A230" s="86" t="s">
        <v>530</v>
      </c>
      <c r="B230" s="86">
        <v>99855</v>
      </c>
      <c r="C230" s="86" t="s">
        <v>10</v>
      </c>
      <c r="D230" s="87" t="s">
        <v>78</v>
      </c>
      <c r="E230" s="86" t="s">
        <v>101</v>
      </c>
      <c r="F230" s="86">
        <v>41</v>
      </c>
      <c r="G230" s="32"/>
      <c r="H230" s="32">
        <f t="shared" si="23"/>
        <v>0</v>
      </c>
      <c r="I230" s="9"/>
      <c r="J230" s="9"/>
      <c r="K230" s="9"/>
      <c r="L230" s="9"/>
      <c r="M230" s="9"/>
      <c r="N230" s="9"/>
      <c r="O230" s="9"/>
    </row>
    <row r="231" spans="1:15" s="7" customFormat="1" ht="55.5" customHeight="1" x14ac:dyDescent="0.25">
      <c r="A231" s="86" t="s">
        <v>729</v>
      </c>
      <c r="B231" s="86">
        <v>101094</v>
      </c>
      <c r="C231" s="86" t="s">
        <v>10</v>
      </c>
      <c r="D231" s="87" t="s">
        <v>319</v>
      </c>
      <c r="E231" s="86" t="s">
        <v>101</v>
      </c>
      <c r="F231" s="86">
        <v>21</v>
      </c>
      <c r="G231" s="32"/>
      <c r="H231" s="32">
        <f t="shared" si="23"/>
        <v>0</v>
      </c>
      <c r="I231" s="9"/>
      <c r="J231" s="9"/>
      <c r="K231" s="9"/>
      <c r="L231" s="9"/>
      <c r="M231" s="9"/>
      <c r="N231" s="9"/>
      <c r="O231" s="9"/>
    </row>
    <row r="232" spans="1:15" s="7" customFormat="1" ht="97.5" customHeight="1" x14ac:dyDescent="0.25">
      <c r="A232" s="86" t="s">
        <v>730</v>
      </c>
      <c r="B232" s="86">
        <v>87465</v>
      </c>
      <c r="C232" s="86" t="s">
        <v>10</v>
      </c>
      <c r="D232" s="87" t="s">
        <v>246</v>
      </c>
      <c r="E232" s="86" t="s">
        <v>93</v>
      </c>
      <c r="F232" s="86">
        <v>10</v>
      </c>
      <c r="G232" s="32"/>
      <c r="H232" s="32">
        <f t="shared" si="23"/>
        <v>0</v>
      </c>
      <c r="I232" s="9"/>
      <c r="J232" s="9"/>
      <c r="K232" s="9"/>
      <c r="L232" s="9"/>
      <c r="M232" s="9"/>
      <c r="N232" s="9"/>
      <c r="O232" s="9"/>
    </row>
    <row r="233" spans="1:15" s="78" customFormat="1" ht="69" customHeight="1" x14ac:dyDescent="0.25">
      <c r="A233" s="86" t="s">
        <v>731</v>
      </c>
      <c r="B233" s="15">
        <v>101128</v>
      </c>
      <c r="C233" s="15" t="s">
        <v>10</v>
      </c>
      <c r="D233" s="16" t="s">
        <v>296</v>
      </c>
      <c r="E233" s="15" t="s">
        <v>298</v>
      </c>
      <c r="F233" s="15">
        <v>9</v>
      </c>
      <c r="G233" s="17"/>
      <c r="H233" s="32">
        <f t="shared" si="23"/>
        <v>0</v>
      </c>
    </row>
    <row r="234" spans="1:15" s="78" customFormat="1" ht="65.25" customHeight="1" x14ac:dyDescent="0.25">
      <c r="A234" s="86" t="s">
        <v>732</v>
      </c>
      <c r="B234" s="15">
        <v>97914</v>
      </c>
      <c r="C234" s="15" t="s">
        <v>10</v>
      </c>
      <c r="D234" s="16" t="s">
        <v>299</v>
      </c>
      <c r="E234" s="15" t="s">
        <v>723</v>
      </c>
      <c r="F234" s="18">
        <v>270</v>
      </c>
      <c r="G234" s="17"/>
      <c r="H234" s="32">
        <f t="shared" si="23"/>
        <v>0</v>
      </c>
    </row>
    <row r="235" spans="1:15" s="78" customFormat="1" ht="90" customHeight="1" x14ac:dyDescent="0.25">
      <c r="A235" s="86" t="s">
        <v>733</v>
      </c>
      <c r="B235" s="15">
        <v>100976</v>
      </c>
      <c r="C235" s="15" t="s">
        <v>10</v>
      </c>
      <c r="D235" s="16" t="s">
        <v>301</v>
      </c>
      <c r="E235" s="15" t="s">
        <v>94</v>
      </c>
      <c r="F235" s="15">
        <v>9</v>
      </c>
      <c r="G235" s="17"/>
      <c r="H235" s="32">
        <f t="shared" si="23"/>
        <v>0</v>
      </c>
    </row>
    <row r="236" spans="1:15" s="7" customFormat="1" ht="70.5" customHeight="1" x14ac:dyDescent="0.25">
      <c r="A236" s="86" t="s">
        <v>734</v>
      </c>
      <c r="B236" s="15">
        <v>96385</v>
      </c>
      <c r="C236" s="15" t="s">
        <v>10</v>
      </c>
      <c r="D236" s="16" t="s">
        <v>302</v>
      </c>
      <c r="E236" s="15" t="s">
        <v>94</v>
      </c>
      <c r="F236" s="15">
        <v>9</v>
      </c>
      <c r="G236" s="17"/>
      <c r="H236" s="32">
        <f t="shared" si="23"/>
        <v>0</v>
      </c>
      <c r="I236" s="9"/>
      <c r="J236" s="9"/>
      <c r="K236" s="9"/>
      <c r="L236" s="9"/>
      <c r="M236" s="9"/>
      <c r="N236" s="9"/>
      <c r="O236" s="9"/>
    </row>
    <row r="237" spans="1:15" s="9" customFormat="1" ht="53.25" customHeight="1" x14ac:dyDescent="0.25">
      <c r="A237" s="86" t="s">
        <v>735</v>
      </c>
      <c r="B237" s="15">
        <v>4743</v>
      </c>
      <c r="C237" s="15" t="s">
        <v>10</v>
      </c>
      <c r="D237" s="16" t="s">
        <v>303</v>
      </c>
      <c r="E237" s="15" t="s">
        <v>94</v>
      </c>
      <c r="F237" s="15">
        <v>9</v>
      </c>
      <c r="G237" s="17"/>
      <c r="H237" s="32">
        <f t="shared" si="23"/>
        <v>0</v>
      </c>
    </row>
    <row r="238" spans="1:15" s="7" customFormat="1" ht="74.25" customHeight="1" x14ac:dyDescent="0.25">
      <c r="A238" s="86" t="s">
        <v>736</v>
      </c>
      <c r="B238" s="86">
        <v>88489</v>
      </c>
      <c r="C238" s="86" t="s">
        <v>10</v>
      </c>
      <c r="D238" s="87" t="s">
        <v>360</v>
      </c>
      <c r="E238" s="86" t="s">
        <v>93</v>
      </c>
      <c r="F238" s="86">
        <v>15</v>
      </c>
      <c r="G238" s="32"/>
      <c r="H238" s="32">
        <f t="shared" si="23"/>
        <v>0</v>
      </c>
      <c r="I238" s="9"/>
      <c r="J238" s="9"/>
      <c r="K238" s="9"/>
      <c r="L238" s="9"/>
      <c r="M238" s="9"/>
      <c r="N238" s="9"/>
      <c r="O238" s="9"/>
    </row>
    <row r="239" spans="1:15" s="7" customFormat="1" ht="26.25" customHeight="1" x14ac:dyDescent="0.25">
      <c r="A239" s="231" t="s">
        <v>21</v>
      </c>
      <c r="B239" s="231"/>
      <c r="C239" s="231"/>
      <c r="D239" s="231"/>
      <c r="E239" s="231"/>
      <c r="F239" s="231"/>
      <c r="G239" s="213">
        <f>SUM(H222:H238)</f>
        <v>0</v>
      </c>
      <c r="H239" s="213"/>
      <c r="I239" s="9"/>
      <c r="J239" s="9"/>
      <c r="K239" s="9"/>
      <c r="L239" s="9"/>
      <c r="M239" s="9"/>
      <c r="N239" s="9"/>
      <c r="O239" s="9"/>
    </row>
    <row r="240" spans="1:15" s="7" customFormat="1" ht="37.5" customHeight="1" x14ac:dyDescent="0.25">
      <c r="A240" s="119" t="s">
        <v>531</v>
      </c>
      <c r="B240" s="194" t="s">
        <v>586</v>
      </c>
      <c r="C240" s="194"/>
      <c r="D240" s="194"/>
      <c r="E240" s="194"/>
      <c r="F240" s="194"/>
      <c r="G240" s="194"/>
      <c r="H240" s="194"/>
      <c r="I240" s="9"/>
      <c r="J240" s="9"/>
      <c r="K240" s="9"/>
      <c r="L240" s="9"/>
      <c r="M240" s="9"/>
      <c r="N240" s="9"/>
      <c r="O240" s="9"/>
    </row>
    <row r="241" spans="1:15" s="7" customFormat="1" ht="68.25" customHeight="1" x14ac:dyDescent="0.25">
      <c r="A241" s="86" t="s">
        <v>532</v>
      </c>
      <c r="B241" s="86">
        <v>96621</v>
      </c>
      <c r="C241" s="86" t="s">
        <v>10</v>
      </c>
      <c r="D241" s="87" t="s">
        <v>768</v>
      </c>
      <c r="E241" s="86" t="s">
        <v>94</v>
      </c>
      <c r="F241" s="86">
        <v>1.4</v>
      </c>
      <c r="G241" s="32"/>
      <c r="H241" s="32">
        <f>G241*F241</f>
        <v>0</v>
      </c>
      <c r="I241" s="9"/>
      <c r="J241" s="9"/>
      <c r="K241" s="9"/>
      <c r="L241" s="9"/>
      <c r="M241" s="9"/>
      <c r="N241" s="9"/>
      <c r="O241" s="9"/>
    </row>
    <row r="242" spans="1:15" s="7" customFormat="1" ht="109.5" customHeight="1" x14ac:dyDescent="0.25">
      <c r="A242" s="86" t="s">
        <v>533</v>
      </c>
      <c r="B242" s="86">
        <v>87465</v>
      </c>
      <c r="C242" s="86" t="s">
        <v>10</v>
      </c>
      <c r="D242" s="87" t="s">
        <v>246</v>
      </c>
      <c r="E242" s="86" t="s">
        <v>93</v>
      </c>
      <c r="F242" s="86">
        <v>23.35</v>
      </c>
      <c r="G242" s="32"/>
      <c r="H242" s="32">
        <f t="shared" ref="H242:H246" si="24">G242*F242</f>
        <v>0</v>
      </c>
      <c r="I242" s="9"/>
      <c r="J242" s="9"/>
      <c r="K242" s="9"/>
      <c r="L242" s="9"/>
      <c r="M242" s="9"/>
      <c r="N242" s="9"/>
      <c r="O242" s="9"/>
    </row>
    <row r="243" spans="1:15" s="7" customFormat="1" ht="75.75" customHeight="1" x14ac:dyDescent="0.25">
      <c r="A243" s="86" t="s">
        <v>534</v>
      </c>
      <c r="B243" s="86">
        <v>94991</v>
      </c>
      <c r="C243" s="86" t="s">
        <v>10</v>
      </c>
      <c r="D243" s="87" t="s">
        <v>106</v>
      </c>
      <c r="E243" s="86" t="s">
        <v>94</v>
      </c>
      <c r="F243" s="86">
        <v>1.62</v>
      </c>
      <c r="G243" s="32"/>
      <c r="H243" s="32">
        <f t="shared" si="24"/>
        <v>0</v>
      </c>
      <c r="I243" s="9"/>
      <c r="J243" s="9"/>
      <c r="K243" s="9"/>
      <c r="L243" s="9"/>
      <c r="M243" s="9"/>
      <c r="N243" s="9"/>
      <c r="O243" s="9"/>
    </row>
    <row r="244" spans="1:15" s="7" customFormat="1" ht="98.25" customHeight="1" x14ac:dyDescent="0.25">
      <c r="A244" s="86" t="s">
        <v>535</v>
      </c>
      <c r="B244" s="86">
        <v>87529</v>
      </c>
      <c r="C244" s="86" t="s">
        <v>10</v>
      </c>
      <c r="D244" s="87" t="s">
        <v>136</v>
      </c>
      <c r="E244" s="86" t="s">
        <v>93</v>
      </c>
      <c r="F244" s="86">
        <v>10</v>
      </c>
      <c r="G244" s="32"/>
      <c r="H244" s="32">
        <f t="shared" si="24"/>
        <v>0</v>
      </c>
      <c r="I244" s="9"/>
      <c r="J244" s="9"/>
      <c r="K244" s="9"/>
      <c r="L244" s="9"/>
      <c r="M244" s="9"/>
      <c r="N244" s="9"/>
      <c r="O244" s="9"/>
    </row>
    <row r="245" spans="1:15" s="78" customFormat="1" ht="69" customHeight="1" x14ac:dyDescent="0.25">
      <c r="A245" s="86" t="s">
        <v>536</v>
      </c>
      <c r="B245" s="15">
        <v>101128</v>
      </c>
      <c r="C245" s="15" t="s">
        <v>10</v>
      </c>
      <c r="D245" s="16" t="s">
        <v>296</v>
      </c>
      <c r="E245" s="15" t="s">
        <v>298</v>
      </c>
      <c r="F245" s="15">
        <v>15</v>
      </c>
      <c r="G245" s="17"/>
      <c r="H245" s="32">
        <f>G245*F245</f>
        <v>0</v>
      </c>
    </row>
    <row r="246" spans="1:15" s="7" customFormat="1" ht="48.75" customHeight="1" x14ac:dyDescent="0.25">
      <c r="A246" s="86" t="s">
        <v>737</v>
      </c>
      <c r="B246" s="86">
        <v>99855</v>
      </c>
      <c r="C246" s="86" t="s">
        <v>10</v>
      </c>
      <c r="D246" s="87" t="s">
        <v>78</v>
      </c>
      <c r="E246" s="86" t="s">
        <v>101</v>
      </c>
      <c r="F246" s="86">
        <v>16.5</v>
      </c>
      <c r="G246" s="32"/>
      <c r="H246" s="32">
        <f t="shared" si="24"/>
        <v>0</v>
      </c>
      <c r="I246" s="9"/>
      <c r="J246" s="9"/>
      <c r="K246" s="9"/>
      <c r="L246" s="9"/>
      <c r="M246" s="9"/>
      <c r="N246" s="9"/>
      <c r="O246" s="9"/>
    </row>
    <row r="247" spans="1:15" s="8" customFormat="1" ht="26.25" customHeight="1" x14ac:dyDescent="0.25">
      <c r="A247" s="222" t="s">
        <v>21</v>
      </c>
      <c r="B247" s="222"/>
      <c r="C247" s="222"/>
      <c r="D247" s="222"/>
      <c r="E247" s="222"/>
      <c r="F247" s="222"/>
      <c r="G247" s="223">
        <f>SUM(H241:H246)</f>
        <v>0</v>
      </c>
      <c r="H247" s="223"/>
      <c r="I247" s="99"/>
      <c r="J247" s="99"/>
      <c r="K247" s="99"/>
      <c r="L247" s="99"/>
      <c r="M247" s="99"/>
      <c r="N247" s="99"/>
      <c r="O247" s="99"/>
    </row>
    <row r="248" spans="1:15" s="8" customFormat="1" ht="27" customHeight="1" x14ac:dyDescent="0.25">
      <c r="A248" s="253" t="s">
        <v>40</v>
      </c>
      <c r="B248" s="253"/>
      <c r="C248" s="253"/>
      <c r="D248" s="253"/>
      <c r="E248" s="253"/>
      <c r="F248" s="253"/>
      <c r="G248" s="254">
        <f>G247+G239+G220+G199+G194</f>
        <v>0</v>
      </c>
      <c r="H248" s="254"/>
      <c r="I248" s="99"/>
      <c r="J248" s="99"/>
      <c r="K248" s="99"/>
      <c r="L248" s="99"/>
      <c r="M248" s="99"/>
      <c r="N248" s="99"/>
      <c r="O248" s="99"/>
    </row>
    <row r="249" spans="1:15" s="99" customFormat="1" ht="12" customHeight="1" x14ac:dyDescent="0.25">
      <c r="A249" s="97"/>
      <c r="B249" s="97"/>
      <c r="C249" s="97"/>
      <c r="D249" s="97"/>
      <c r="E249" s="97"/>
      <c r="F249" s="97"/>
      <c r="G249" s="98"/>
      <c r="H249" s="98"/>
    </row>
    <row r="250" spans="1:15" s="7" customFormat="1" ht="33" customHeight="1" x14ac:dyDescent="0.25">
      <c r="A250" s="119" t="s">
        <v>52</v>
      </c>
      <c r="B250" s="194" t="s">
        <v>358</v>
      </c>
      <c r="C250" s="194"/>
      <c r="D250" s="194"/>
      <c r="E250" s="194"/>
      <c r="F250" s="194"/>
      <c r="G250" s="194"/>
      <c r="H250" s="194"/>
      <c r="I250" s="9"/>
      <c r="J250" s="9"/>
      <c r="K250" s="9"/>
      <c r="L250" s="9"/>
      <c r="M250" s="9"/>
      <c r="N250" s="9"/>
      <c r="O250" s="9"/>
    </row>
    <row r="251" spans="1:15" s="78" customFormat="1" ht="31.5" customHeight="1" x14ac:dyDescent="0.25">
      <c r="A251" s="119" t="s">
        <v>537</v>
      </c>
      <c r="B251" s="194" t="s">
        <v>359</v>
      </c>
      <c r="C251" s="194"/>
      <c r="D251" s="194"/>
      <c r="E251" s="194"/>
      <c r="F251" s="194"/>
      <c r="G251" s="194"/>
      <c r="H251" s="194"/>
    </row>
    <row r="252" spans="1:15" s="78" customFormat="1" ht="52.5" customHeight="1" x14ac:dyDescent="0.25">
      <c r="A252" s="86" t="s">
        <v>538</v>
      </c>
      <c r="B252" s="86">
        <v>96524</v>
      </c>
      <c r="C252" s="86" t="s">
        <v>10</v>
      </c>
      <c r="D252" s="87" t="s">
        <v>304</v>
      </c>
      <c r="E252" s="86" t="s">
        <v>94</v>
      </c>
      <c r="F252" s="86">
        <v>4.1399999999999997</v>
      </c>
      <c r="G252" s="32"/>
      <c r="H252" s="32">
        <f>G252*F252</f>
        <v>0</v>
      </c>
    </row>
    <row r="253" spans="1:15" s="78" customFormat="1" ht="76.5" customHeight="1" x14ac:dyDescent="0.25">
      <c r="A253" s="86" t="s">
        <v>539</v>
      </c>
      <c r="B253" s="86">
        <v>96555</v>
      </c>
      <c r="C253" s="86" t="s">
        <v>10</v>
      </c>
      <c r="D253" s="87" t="s">
        <v>215</v>
      </c>
      <c r="E253" s="86" t="s">
        <v>94</v>
      </c>
      <c r="F253" s="86">
        <v>4.1399999999999997</v>
      </c>
      <c r="G253" s="32"/>
      <c r="H253" s="32">
        <f t="shared" ref="H253:H257" si="25">G253*F253</f>
        <v>0</v>
      </c>
    </row>
    <row r="254" spans="1:15" s="7" customFormat="1" ht="36" customHeight="1" x14ac:dyDescent="0.25">
      <c r="A254" s="86" t="s">
        <v>540</v>
      </c>
      <c r="B254" s="86">
        <v>34</v>
      </c>
      <c r="C254" s="86" t="s">
        <v>10</v>
      </c>
      <c r="D254" s="87" t="s">
        <v>105</v>
      </c>
      <c r="E254" s="86" t="s">
        <v>69</v>
      </c>
      <c r="F254" s="86">
        <v>172</v>
      </c>
      <c r="G254" s="32"/>
      <c r="H254" s="32">
        <f t="shared" si="25"/>
        <v>0</v>
      </c>
      <c r="I254" s="9"/>
      <c r="J254" s="9"/>
      <c r="K254" s="9"/>
      <c r="L254" s="9"/>
      <c r="M254" s="9"/>
      <c r="N254" s="9"/>
      <c r="O254" s="9"/>
    </row>
    <row r="255" spans="1:15" s="9" customFormat="1" ht="45" customHeight="1" x14ac:dyDescent="0.25">
      <c r="A255" s="86" t="s">
        <v>541</v>
      </c>
      <c r="B255" s="86">
        <v>43059</v>
      </c>
      <c r="C255" s="86" t="s">
        <v>10</v>
      </c>
      <c r="D255" s="87" t="s">
        <v>247</v>
      </c>
      <c r="E255" s="86" t="s">
        <v>69</v>
      </c>
      <c r="F255" s="86">
        <v>31</v>
      </c>
      <c r="G255" s="32"/>
      <c r="H255" s="32">
        <f t="shared" si="25"/>
        <v>0</v>
      </c>
    </row>
    <row r="256" spans="1:15" s="7" customFormat="1" ht="58.5" customHeight="1" x14ac:dyDescent="0.25">
      <c r="A256" s="86" t="s">
        <v>542</v>
      </c>
      <c r="B256" s="86">
        <v>92794</v>
      </c>
      <c r="C256" s="86" t="s">
        <v>10</v>
      </c>
      <c r="D256" s="87" t="s">
        <v>305</v>
      </c>
      <c r="E256" s="86" t="s">
        <v>69</v>
      </c>
      <c r="F256" s="86">
        <v>172</v>
      </c>
      <c r="G256" s="32"/>
      <c r="H256" s="32">
        <f t="shared" si="25"/>
        <v>0</v>
      </c>
      <c r="I256" s="9"/>
      <c r="J256" s="9"/>
      <c r="K256" s="9"/>
      <c r="L256" s="9"/>
      <c r="M256" s="9"/>
      <c r="N256" s="9"/>
      <c r="O256" s="9"/>
    </row>
    <row r="257" spans="1:15" s="7" customFormat="1" ht="60" customHeight="1" x14ac:dyDescent="0.25">
      <c r="A257" s="86" t="s">
        <v>543</v>
      </c>
      <c r="B257" s="86">
        <v>92791</v>
      </c>
      <c r="C257" s="86" t="s">
        <v>10</v>
      </c>
      <c r="D257" s="87" t="s">
        <v>306</v>
      </c>
      <c r="E257" s="86" t="s">
        <v>69</v>
      </c>
      <c r="F257" s="86">
        <v>31</v>
      </c>
      <c r="G257" s="32"/>
      <c r="H257" s="32">
        <f t="shared" si="25"/>
        <v>0</v>
      </c>
      <c r="I257" s="9"/>
      <c r="J257" s="9"/>
      <c r="K257" s="9"/>
      <c r="L257" s="9"/>
      <c r="M257" s="9"/>
      <c r="N257" s="9"/>
      <c r="O257" s="9"/>
    </row>
    <row r="258" spans="1:15" s="7" customFormat="1" ht="23.25" customHeight="1" x14ac:dyDescent="0.25">
      <c r="A258" s="256" t="s">
        <v>21</v>
      </c>
      <c r="B258" s="257"/>
      <c r="C258" s="257"/>
      <c r="D258" s="257"/>
      <c r="E258" s="257"/>
      <c r="F258" s="258"/>
      <c r="G258" s="218">
        <f>SUM(H252:H257)</f>
        <v>0</v>
      </c>
      <c r="H258" s="219"/>
      <c r="I258" s="9"/>
      <c r="J258" s="9"/>
      <c r="K258" s="9"/>
      <c r="L258" s="9"/>
      <c r="M258" s="9"/>
      <c r="N258" s="9"/>
      <c r="O258" s="9"/>
    </row>
    <row r="259" spans="1:15" s="7" customFormat="1" ht="23.25" customHeight="1" x14ac:dyDescent="0.25">
      <c r="A259" s="110" t="s">
        <v>544</v>
      </c>
      <c r="B259" s="250" t="s">
        <v>587</v>
      </c>
      <c r="C259" s="250"/>
      <c r="D259" s="250"/>
      <c r="E259" s="250"/>
      <c r="F259" s="250"/>
      <c r="G259" s="250"/>
      <c r="H259" s="255"/>
      <c r="I259" s="9"/>
      <c r="J259" s="9"/>
      <c r="K259" s="9"/>
      <c r="L259" s="9"/>
      <c r="M259" s="9"/>
      <c r="N259" s="9"/>
      <c r="O259" s="9"/>
    </row>
    <row r="260" spans="1:15" s="7" customFormat="1" ht="113.25" customHeight="1" x14ac:dyDescent="0.25">
      <c r="A260" s="86" t="s">
        <v>545</v>
      </c>
      <c r="B260" s="86">
        <v>87465</v>
      </c>
      <c r="C260" s="86" t="s">
        <v>10</v>
      </c>
      <c r="D260" s="87" t="s">
        <v>246</v>
      </c>
      <c r="E260" s="86" t="s">
        <v>93</v>
      </c>
      <c r="F260" s="86">
        <v>34.5</v>
      </c>
      <c r="G260" s="32"/>
      <c r="H260" s="32">
        <f t="shared" ref="H260:H272" si="26">G260*F260</f>
        <v>0</v>
      </c>
      <c r="I260" s="9"/>
      <c r="J260" s="9"/>
      <c r="K260" s="9"/>
      <c r="L260" s="9"/>
      <c r="M260" s="9"/>
      <c r="N260" s="9"/>
      <c r="O260" s="9"/>
    </row>
    <row r="261" spans="1:15" s="7" customFormat="1" ht="102.75" customHeight="1" x14ac:dyDescent="0.25">
      <c r="A261" s="86" t="s">
        <v>546</v>
      </c>
      <c r="B261" s="86">
        <v>87529</v>
      </c>
      <c r="C261" s="86" t="s">
        <v>10</v>
      </c>
      <c r="D261" s="87" t="s">
        <v>136</v>
      </c>
      <c r="E261" s="86" t="s">
        <v>93</v>
      </c>
      <c r="F261" s="86">
        <v>70</v>
      </c>
      <c r="G261" s="32"/>
      <c r="H261" s="32">
        <f t="shared" si="26"/>
        <v>0</v>
      </c>
      <c r="I261" s="9"/>
      <c r="J261" s="9"/>
      <c r="K261" s="9"/>
      <c r="L261" s="9"/>
      <c r="M261" s="9"/>
      <c r="N261" s="9"/>
      <c r="O261" s="9"/>
    </row>
    <row r="262" spans="1:15" s="7" customFormat="1" ht="60" customHeight="1" x14ac:dyDescent="0.25">
      <c r="A262" s="86" t="s">
        <v>547</v>
      </c>
      <c r="B262" s="86">
        <v>88489</v>
      </c>
      <c r="C262" s="86" t="s">
        <v>10</v>
      </c>
      <c r="D262" s="87" t="s">
        <v>360</v>
      </c>
      <c r="E262" s="86" t="s">
        <v>93</v>
      </c>
      <c r="F262" s="86">
        <v>70</v>
      </c>
      <c r="G262" s="32"/>
      <c r="H262" s="32">
        <f t="shared" si="26"/>
        <v>0</v>
      </c>
      <c r="I262" s="9"/>
      <c r="J262" s="9"/>
      <c r="K262" s="9"/>
      <c r="L262" s="9"/>
      <c r="M262" s="9"/>
      <c r="N262" s="9"/>
      <c r="O262" s="9"/>
    </row>
    <row r="263" spans="1:15" s="7" customFormat="1" ht="117" customHeight="1" x14ac:dyDescent="0.25">
      <c r="A263" s="86" t="s">
        <v>548</v>
      </c>
      <c r="B263" s="86">
        <v>102364</v>
      </c>
      <c r="C263" s="86" t="s">
        <v>10</v>
      </c>
      <c r="D263" s="87" t="s">
        <v>354</v>
      </c>
      <c r="E263" s="86" t="s">
        <v>93</v>
      </c>
      <c r="F263" s="86">
        <v>80</v>
      </c>
      <c r="G263" s="32"/>
      <c r="H263" s="32">
        <f t="shared" si="26"/>
        <v>0</v>
      </c>
      <c r="I263" s="9"/>
      <c r="J263" s="9"/>
      <c r="K263" s="9"/>
      <c r="L263" s="9"/>
      <c r="M263" s="9"/>
      <c r="N263" s="9"/>
      <c r="O263" s="9"/>
    </row>
    <row r="264" spans="1:15" s="7" customFormat="1" ht="86.25" customHeight="1" x14ac:dyDescent="0.25">
      <c r="A264" s="86" t="s">
        <v>549</v>
      </c>
      <c r="B264" s="86">
        <v>100721</v>
      </c>
      <c r="C264" s="86" t="s">
        <v>10</v>
      </c>
      <c r="D264" s="87" t="s">
        <v>356</v>
      </c>
      <c r="E264" s="86" t="s">
        <v>93</v>
      </c>
      <c r="F264" s="86">
        <v>160</v>
      </c>
      <c r="G264" s="32"/>
      <c r="H264" s="32">
        <f t="shared" si="26"/>
        <v>0</v>
      </c>
      <c r="I264" s="9"/>
      <c r="J264" s="9"/>
      <c r="K264" s="9"/>
      <c r="L264" s="9"/>
      <c r="M264" s="9"/>
      <c r="N264" s="9"/>
      <c r="O264" s="9"/>
    </row>
    <row r="265" spans="1:15" s="7" customFormat="1" ht="54.75" customHeight="1" x14ac:dyDescent="0.25">
      <c r="A265" s="86" t="s">
        <v>550</v>
      </c>
      <c r="B265" s="106" t="s">
        <v>361</v>
      </c>
      <c r="C265" s="86" t="s">
        <v>10</v>
      </c>
      <c r="D265" s="87" t="s">
        <v>50</v>
      </c>
      <c r="E265" s="86" t="s">
        <v>94</v>
      </c>
      <c r="F265" s="86">
        <v>49.6</v>
      </c>
      <c r="G265" s="32"/>
      <c r="H265" s="32">
        <f t="shared" si="26"/>
        <v>0</v>
      </c>
      <c r="I265" s="9"/>
      <c r="J265" s="9"/>
      <c r="K265" s="9"/>
      <c r="L265" s="9"/>
      <c r="M265" s="9"/>
      <c r="N265" s="9"/>
      <c r="O265" s="9"/>
    </row>
    <row r="266" spans="1:15" s="74" customFormat="1" ht="59.25" customHeight="1" x14ac:dyDescent="0.25">
      <c r="A266" s="86" t="s">
        <v>551</v>
      </c>
      <c r="B266" s="15">
        <v>97914</v>
      </c>
      <c r="C266" s="15" t="s">
        <v>10</v>
      </c>
      <c r="D266" s="16" t="s">
        <v>299</v>
      </c>
      <c r="E266" s="15" t="s">
        <v>723</v>
      </c>
      <c r="F266" s="15">
        <v>1488</v>
      </c>
      <c r="G266" s="17"/>
      <c r="H266" s="32">
        <f t="shared" si="26"/>
        <v>0</v>
      </c>
      <c r="I266" s="9"/>
      <c r="J266" s="9"/>
      <c r="K266" s="9"/>
      <c r="L266" s="9"/>
      <c r="M266" s="9"/>
      <c r="N266" s="9"/>
      <c r="O266" s="9"/>
    </row>
    <row r="267" spans="1:15" s="74" customFormat="1" ht="96.75" customHeight="1" x14ac:dyDescent="0.25">
      <c r="A267" s="86" t="s">
        <v>552</v>
      </c>
      <c r="B267" s="15">
        <v>100976</v>
      </c>
      <c r="C267" s="15" t="s">
        <v>10</v>
      </c>
      <c r="D267" s="16" t="s">
        <v>301</v>
      </c>
      <c r="E267" s="15" t="s">
        <v>94</v>
      </c>
      <c r="F267" s="15">
        <v>49.8</v>
      </c>
      <c r="G267" s="17"/>
      <c r="H267" s="32">
        <f t="shared" si="26"/>
        <v>0</v>
      </c>
      <c r="I267" s="9"/>
      <c r="J267" s="9"/>
      <c r="K267" s="9"/>
      <c r="L267" s="9"/>
      <c r="M267" s="9"/>
      <c r="N267" s="9"/>
      <c r="O267" s="9"/>
    </row>
    <row r="268" spans="1:15" s="74" customFormat="1" ht="50.25" customHeight="1" x14ac:dyDescent="0.25">
      <c r="A268" s="86" t="s">
        <v>553</v>
      </c>
      <c r="B268" s="91" t="s">
        <v>785</v>
      </c>
      <c r="C268" s="86" t="s">
        <v>10</v>
      </c>
      <c r="D268" s="87" t="s">
        <v>331</v>
      </c>
      <c r="E268" s="86" t="s">
        <v>90</v>
      </c>
      <c r="F268" s="86">
        <v>10</v>
      </c>
      <c r="G268" s="32"/>
      <c r="H268" s="32">
        <f t="shared" si="26"/>
        <v>0</v>
      </c>
      <c r="I268" s="9"/>
      <c r="J268" s="9"/>
      <c r="K268" s="9"/>
      <c r="L268" s="9"/>
      <c r="M268" s="9"/>
      <c r="N268" s="9"/>
      <c r="O268" s="9"/>
    </row>
    <row r="269" spans="1:15" s="74" customFormat="1" ht="99.75" customHeight="1" x14ac:dyDescent="0.25">
      <c r="A269" s="86" t="s">
        <v>554</v>
      </c>
      <c r="B269" s="15">
        <v>42440</v>
      </c>
      <c r="C269" s="15" t="s">
        <v>10</v>
      </c>
      <c r="D269" s="16" t="s">
        <v>30</v>
      </c>
      <c r="E269" s="15" t="s">
        <v>90</v>
      </c>
      <c r="F269" s="15">
        <v>3</v>
      </c>
      <c r="G269" s="17"/>
      <c r="H269" s="32">
        <f t="shared" si="26"/>
        <v>0</v>
      </c>
      <c r="I269" s="9"/>
      <c r="J269" s="9"/>
      <c r="K269" s="9"/>
      <c r="L269" s="9"/>
      <c r="M269" s="9"/>
      <c r="N269" s="9"/>
      <c r="O269" s="9"/>
    </row>
    <row r="270" spans="1:15" s="74" customFormat="1" ht="80.25" customHeight="1" x14ac:dyDescent="0.25">
      <c r="A270" s="86" t="s">
        <v>555</v>
      </c>
      <c r="B270" s="86">
        <v>94991</v>
      </c>
      <c r="C270" s="86" t="s">
        <v>10</v>
      </c>
      <c r="D270" s="87" t="s">
        <v>106</v>
      </c>
      <c r="E270" s="86" t="s">
        <v>94</v>
      </c>
      <c r="F270" s="86">
        <v>9.86</v>
      </c>
      <c r="G270" s="32"/>
      <c r="H270" s="32">
        <f t="shared" si="26"/>
        <v>0</v>
      </c>
      <c r="I270" s="9"/>
      <c r="J270" s="9"/>
      <c r="K270" s="9"/>
      <c r="L270" s="9"/>
      <c r="M270" s="9"/>
      <c r="N270" s="9"/>
      <c r="O270" s="9"/>
    </row>
    <row r="271" spans="1:15" s="74" customFormat="1" ht="68.25" customHeight="1" x14ac:dyDescent="0.25">
      <c r="A271" s="86" t="s">
        <v>556</v>
      </c>
      <c r="B271" s="86">
        <v>96621</v>
      </c>
      <c r="C271" s="86" t="s">
        <v>10</v>
      </c>
      <c r="D271" s="87" t="s">
        <v>768</v>
      </c>
      <c r="E271" s="86" t="s">
        <v>94</v>
      </c>
      <c r="F271" s="86">
        <v>8.2200000000000006</v>
      </c>
      <c r="G271" s="32"/>
      <c r="H271" s="32">
        <f t="shared" si="26"/>
        <v>0</v>
      </c>
      <c r="I271" s="9"/>
      <c r="J271" s="9"/>
      <c r="K271" s="9"/>
      <c r="L271" s="9"/>
      <c r="M271" s="9"/>
      <c r="N271" s="9"/>
      <c r="O271" s="9"/>
    </row>
    <row r="272" spans="1:15" s="74" customFormat="1" ht="57.75" customHeight="1" x14ac:dyDescent="0.25">
      <c r="A272" s="86" t="s">
        <v>598</v>
      </c>
      <c r="B272" s="86">
        <v>101094</v>
      </c>
      <c r="C272" s="86" t="s">
        <v>10</v>
      </c>
      <c r="D272" s="87" t="s">
        <v>319</v>
      </c>
      <c r="E272" s="86" t="s">
        <v>101</v>
      </c>
      <c r="F272" s="86">
        <v>15</v>
      </c>
      <c r="G272" s="32"/>
      <c r="H272" s="32">
        <f t="shared" si="26"/>
        <v>0</v>
      </c>
      <c r="I272" s="9"/>
      <c r="J272" s="9"/>
      <c r="K272" s="9"/>
      <c r="L272" s="9"/>
      <c r="M272" s="9"/>
      <c r="N272" s="9"/>
      <c r="O272" s="9"/>
    </row>
    <row r="273" spans="1:15" s="74" customFormat="1" ht="34.5" customHeight="1" x14ac:dyDescent="0.25">
      <c r="A273" s="259" t="s">
        <v>21</v>
      </c>
      <c r="B273" s="260"/>
      <c r="C273" s="260"/>
      <c r="D273" s="260"/>
      <c r="E273" s="260"/>
      <c r="F273" s="260"/>
      <c r="G273" s="213">
        <f>SUM(H260:H272)</f>
        <v>0</v>
      </c>
      <c r="H273" s="213"/>
      <c r="I273" s="9"/>
      <c r="J273" s="9"/>
      <c r="K273" s="9"/>
      <c r="L273" s="9"/>
      <c r="M273" s="9"/>
      <c r="N273" s="9"/>
      <c r="O273" s="9"/>
    </row>
    <row r="274" spans="1:15" s="7" customFormat="1" ht="31.5" customHeight="1" x14ac:dyDescent="0.25">
      <c r="A274" s="119" t="s">
        <v>557</v>
      </c>
      <c r="B274" s="215" t="s">
        <v>362</v>
      </c>
      <c r="C274" s="216"/>
      <c r="D274" s="216"/>
      <c r="E274" s="216"/>
      <c r="F274" s="216"/>
      <c r="G274" s="216"/>
      <c r="H274" s="217"/>
      <c r="I274" s="9"/>
      <c r="J274" s="9"/>
      <c r="K274" s="9"/>
      <c r="L274" s="9"/>
      <c r="M274" s="9"/>
      <c r="N274" s="9"/>
      <c r="O274" s="9"/>
    </row>
    <row r="275" spans="1:15" s="74" customFormat="1" ht="59.25" customHeight="1" x14ac:dyDescent="0.25">
      <c r="A275" s="15" t="s">
        <v>558</v>
      </c>
      <c r="B275" s="86" t="s">
        <v>797</v>
      </c>
      <c r="C275" s="86" t="s">
        <v>10</v>
      </c>
      <c r="D275" s="87" t="s">
        <v>363</v>
      </c>
      <c r="E275" s="86" t="s">
        <v>93</v>
      </c>
      <c r="F275" s="90">
        <v>197.57</v>
      </c>
      <c r="G275" s="32"/>
      <c r="H275" s="32">
        <f>G275*F275</f>
        <v>0</v>
      </c>
      <c r="I275" s="9"/>
      <c r="J275" s="9"/>
      <c r="K275" s="9"/>
      <c r="L275" s="9"/>
      <c r="M275" s="9"/>
      <c r="N275" s="9"/>
      <c r="O275" s="9"/>
    </row>
    <row r="276" spans="1:15" s="74" customFormat="1" ht="59.25" customHeight="1" x14ac:dyDescent="0.25">
      <c r="A276" s="15" t="s">
        <v>559</v>
      </c>
      <c r="B276" s="15">
        <v>97914</v>
      </c>
      <c r="C276" s="15" t="s">
        <v>10</v>
      </c>
      <c r="D276" s="16" t="s">
        <v>299</v>
      </c>
      <c r="E276" s="15" t="s">
        <v>723</v>
      </c>
      <c r="F276" s="18">
        <v>592.71</v>
      </c>
      <c r="G276" s="17"/>
      <c r="H276" s="32">
        <f t="shared" ref="H276:H278" si="27">G276*F276</f>
        <v>0</v>
      </c>
      <c r="I276" s="9"/>
      <c r="J276" s="9"/>
      <c r="K276" s="9"/>
      <c r="L276" s="9"/>
      <c r="M276" s="9"/>
      <c r="N276" s="9"/>
      <c r="O276" s="9"/>
    </row>
    <row r="277" spans="1:15" s="74" customFormat="1" ht="71.25" customHeight="1" x14ac:dyDescent="0.25">
      <c r="A277" s="15" t="s">
        <v>560</v>
      </c>
      <c r="B277" s="15">
        <v>97915</v>
      </c>
      <c r="C277" s="15" t="s">
        <v>10</v>
      </c>
      <c r="D277" s="16" t="s">
        <v>133</v>
      </c>
      <c r="E277" s="15" t="s">
        <v>258</v>
      </c>
      <c r="F277" s="15">
        <v>237</v>
      </c>
      <c r="G277" s="17"/>
      <c r="H277" s="32">
        <f t="shared" si="27"/>
        <v>0</v>
      </c>
      <c r="I277" s="9"/>
      <c r="J277" s="9"/>
      <c r="K277" s="9"/>
      <c r="L277" s="9"/>
      <c r="M277" s="9"/>
      <c r="N277" s="9"/>
      <c r="O277" s="9"/>
    </row>
    <row r="278" spans="1:15" s="74" customFormat="1" ht="105" customHeight="1" x14ac:dyDescent="0.25">
      <c r="A278" s="15" t="s">
        <v>561</v>
      </c>
      <c r="B278" s="15">
        <v>100976</v>
      </c>
      <c r="C278" s="15" t="s">
        <v>10</v>
      </c>
      <c r="D278" s="16" t="s">
        <v>301</v>
      </c>
      <c r="E278" s="15" t="s">
        <v>94</v>
      </c>
      <c r="F278" s="15">
        <v>19.75</v>
      </c>
      <c r="G278" s="17"/>
      <c r="H278" s="32">
        <f t="shared" si="27"/>
        <v>0</v>
      </c>
      <c r="I278" s="9"/>
      <c r="J278" s="9"/>
      <c r="K278" s="9"/>
      <c r="L278" s="9"/>
      <c r="M278" s="9"/>
      <c r="N278" s="9"/>
      <c r="O278" s="9"/>
    </row>
    <row r="279" spans="1:15" ht="23.25" customHeight="1" x14ac:dyDescent="0.25">
      <c r="A279" s="261" t="s">
        <v>21</v>
      </c>
      <c r="B279" s="261"/>
      <c r="C279" s="261"/>
      <c r="D279" s="261"/>
      <c r="E279" s="261"/>
      <c r="F279" s="261"/>
      <c r="G279" s="197">
        <f>SUM(H275:H278)</f>
        <v>0</v>
      </c>
      <c r="H279" s="198"/>
    </row>
    <row r="280" spans="1:15" ht="36.75" customHeight="1" x14ac:dyDescent="0.25">
      <c r="A280" s="220" t="s">
        <v>40</v>
      </c>
      <c r="B280" s="220"/>
      <c r="C280" s="220"/>
      <c r="D280" s="220"/>
      <c r="E280" s="220"/>
      <c r="F280" s="220"/>
      <c r="G280" s="221">
        <f>G279+G273+G258</f>
        <v>0</v>
      </c>
      <c r="H280" s="221"/>
    </row>
    <row r="281" spans="1:15" s="10" customFormat="1" ht="12.75" customHeight="1" x14ac:dyDescent="0.25">
      <c r="A281" s="158"/>
      <c r="B281" s="158"/>
      <c r="C281" s="158"/>
      <c r="D281" s="158"/>
      <c r="E281" s="158"/>
      <c r="F281" s="158"/>
      <c r="G281" s="159"/>
      <c r="H281" s="158"/>
    </row>
    <row r="282" spans="1:15" ht="26.25" customHeight="1" x14ac:dyDescent="0.25">
      <c r="A282" s="214" t="s">
        <v>370</v>
      </c>
      <c r="B282" s="214"/>
      <c r="C282" s="214"/>
      <c r="D282" s="214"/>
      <c r="E282" s="214"/>
      <c r="F282" s="214"/>
      <c r="G282" s="214"/>
      <c r="H282" s="214"/>
    </row>
    <row r="283" spans="1:15" s="7" customFormat="1" ht="28.5" customHeight="1" x14ac:dyDescent="0.25">
      <c r="A283" s="119" t="s">
        <v>562</v>
      </c>
      <c r="B283" s="215" t="s">
        <v>364</v>
      </c>
      <c r="C283" s="216"/>
      <c r="D283" s="216"/>
      <c r="E283" s="216"/>
      <c r="F283" s="216"/>
      <c r="G283" s="216"/>
      <c r="H283" s="217"/>
      <c r="I283" s="9"/>
      <c r="J283" s="9"/>
      <c r="K283" s="9"/>
      <c r="L283" s="9"/>
      <c r="M283" s="9"/>
      <c r="N283" s="9"/>
      <c r="O283" s="9"/>
    </row>
    <row r="284" spans="1:15" s="74" customFormat="1" ht="45" customHeight="1" x14ac:dyDescent="0.25">
      <c r="A284" s="15" t="s">
        <v>563</v>
      </c>
      <c r="B284" s="15">
        <v>366</v>
      </c>
      <c r="C284" s="15" t="s">
        <v>10</v>
      </c>
      <c r="D284" s="16" t="s">
        <v>50</v>
      </c>
      <c r="E284" s="15" t="s">
        <v>257</v>
      </c>
      <c r="F284" s="15">
        <v>18</v>
      </c>
      <c r="G284" s="17"/>
      <c r="H284" s="24">
        <f t="shared" ref="H284:H292" si="28">G284*F284</f>
        <v>0</v>
      </c>
      <c r="I284" s="9"/>
      <c r="J284" s="9"/>
      <c r="K284" s="9"/>
      <c r="L284" s="9"/>
      <c r="M284" s="9"/>
      <c r="N284" s="9"/>
      <c r="O284" s="9"/>
    </row>
    <row r="285" spans="1:15" s="74" customFormat="1" ht="66" customHeight="1" x14ac:dyDescent="0.25">
      <c r="A285" s="15" t="s">
        <v>564</v>
      </c>
      <c r="B285" s="15">
        <v>97914</v>
      </c>
      <c r="C285" s="15" t="s">
        <v>10</v>
      </c>
      <c r="D285" s="16" t="s">
        <v>299</v>
      </c>
      <c r="E285" s="15" t="s">
        <v>258</v>
      </c>
      <c r="F285" s="15">
        <v>540</v>
      </c>
      <c r="G285" s="17"/>
      <c r="H285" s="24">
        <f t="shared" si="28"/>
        <v>0</v>
      </c>
      <c r="I285" s="9"/>
      <c r="J285" s="9"/>
      <c r="K285" s="9"/>
      <c r="L285" s="9"/>
      <c r="M285" s="9"/>
      <c r="N285" s="9"/>
      <c r="O285" s="9"/>
    </row>
    <row r="286" spans="1:15" s="74" customFormat="1" ht="94.5" customHeight="1" x14ac:dyDescent="0.25">
      <c r="A286" s="15" t="s">
        <v>738</v>
      </c>
      <c r="B286" s="15">
        <v>100976</v>
      </c>
      <c r="C286" s="15" t="s">
        <v>10</v>
      </c>
      <c r="D286" s="16" t="s">
        <v>301</v>
      </c>
      <c r="E286" s="15" t="s">
        <v>94</v>
      </c>
      <c r="F286" s="15">
        <v>18</v>
      </c>
      <c r="G286" s="17"/>
      <c r="H286" s="24">
        <f t="shared" si="28"/>
        <v>0</v>
      </c>
      <c r="I286" s="9"/>
      <c r="J286" s="9"/>
      <c r="K286" s="9"/>
      <c r="L286" s="9"/>
      <c r="M286" s="9"/>
      <c r="N286" s="9"/>
      <c r="O286" s="9"/>
    </row>
    <row r="287" spans="1:15" s="74" customFormat="1" ht="46.5" customHeight="1" x14ac:dyDescent="0.25">
      <c r="A287" s="15" t="s">
        <v>565</v>
      </c>
      <c r="B287" s="15" t="s">
        <v>798</v>
      </c>
      <c r="C287" s="15" t="s">
        <v>10</v>
      </c>
      <c r="D287" s="16" t="s">
        <v>265</v>
      </c>
      <c r="E287" s="15" t="s">
        <v>93</v>
      </c>
      <c r="F287" s="15">
        <v>48.4</v>
      </c>
      <c r="G287" s="17"/>
      <c r="H287" s="24">
        <f t="shared" si="28"/>
        <v>0</v>
      </c>
      <c r="I287" s="9"/>
      <c r="J287" s="9"/>
      <c r="K287" s="9"/>
      <c r="L287" s="9"/>
      <c r="M287" s="9"/>
      <c r="N287" s="9"/>
      <c r="O287" s="9"/>
    </row>
    <row r="288" spans="1:15" s="74" customFormat="1" ht="111.75" customHeight="1" x14ac:dyDescent="0.25">
      <c r="A288" s="15" t="s">
        <v>566</v>
      </c>
      <c r="B288" s="86">
        <v>102364</v>
      </c>
      <c r="C288" s="86" t="s">
        <v>10</v>
      </c>
      <c r="D288" s="87" t="s">
        <v>354</v>
      </c>
      <c r="E288" s="86" t="s">
        <v>93</v>
      </c>
      <c r="F288" s="86">
        <v>48.4</v>
      </c>
      <c r="G288" s="32"/>
      <c r="H288" s="24">
        <f t="shared" si="28"/>
        <v>0</v>
      </c>
      <c r="I288" s="9"/>
      <c r="J288" s="9"/>
      <c r="K288" s="9"/>
      <c r="L288" s="9"/>
      <c r="M288" s="9"/>
      <c r="N288" s="9"/>
      <c r="O288" s="9"/>
    </row>
    <row r="289" spans="1:15" s="74" customFormat="1" ht="82.5" customHeight="1" x14ac:dyDescent="0.25">
      <c r="A289" s="15" t="s">
        <v>567</v>
      </c>
      <c r="B289" s="86">
        <v>100721</v>
      </c>
      <c r="C289" s="86" t="s">
        <v>10</v>
      </c>
      <c r="D289" s="87" t="s">
        <v>356</v>
      </c>
      <c r="E289" s="86" t="s">
        <v>93</v>
      </c>
      <c r="F289" s="86">
        <v>96.8</v>
      </c>
      <c r="G289" s="32"/>
      <c r="H289" s="24">
        <f t="shared" si="28"/>
        <v>0</v>
      </c>
      <c r="I289" s="9"/>
      <c r="J289" s="9"/>
      <c r="K289" s="9"/>
      <c r="L289" s="9"/>
      <c r="M289" s="9"/>
      <c r="N289" s="9"/>
      <c r="O289" s="9"/>
    </row>
    <row r="290" spans="1:15" s="74" customFormat="1" ht="103.5" customHeight="1" x14ac:dyDescent="0.25">
      <c r="A290" s="15" t="s">
        <v>568</v>
      </c>
      <c r="B290" s="86">
        <v>87465</v>
      </c>
      <c r="C290" s="86" t="s">
        <v>10</v>
      </c>
      <c r="D290" s="87" t="s">
        <v>246</v>
      </c>
      <c r="E290" s="86" t="s">
        <v>93</v>
      </c>
      <c r="F290" s="86">
        <v>8.8000000000000007</v>
      </c>
      <c r="G290" s="32"/>
      <c r="H290" s="24">
        <f t="shared" si="28"/>
        <v>0</v>
      </c>
      <c r="I290" s="9"/>
      <c r="J290" s="9"/>
      <c r="K290" s="9"/>
      <c r="L290" s="9"/>
      <c r="M290" s="9"/>
      <c r="N290" s="9"/>
      <c r="O290" s="9"/>
    </row>
    <row r="291" spans="1:15" s="74" customFormat="1" ht="103.5" customHeight="1" x14ac:dyDescent="0.25">
      <c r="A291" s="15" t="s">
        <v>569</v>
      </c>
      <c r="B291" s="86">
        <v>87529</v>
      </c>
      <c r="C291" s="86" t="s">
        <v>10</v>
      </c>
      <c r="D291" s="87" t="s">
        <v>136</v>
      </c>
      <c r="E291" s="86" t="s">
        <v>93</v>
      </c>
      <c r="F291" s="86">
        <v>17.600000000000001</v>
      </c>
      <c r="G291" s="32"/>
      <c r="H291" s="24">
        <f t="shared" si="28"/>
        <v>0</v>
      </c>
      <c r="I291" s="9"/>
      <c r="J291" s="9"/>
      <c r="K291" s="9"/>
      <c r="L291" s="9"/>
      <c r="M291" s="9"/>
      <c r="N291" s="9"/>
      <c r="O291" s="9"/>
    </row>
    <row r="292" spans="1:15" s="74" customFormat="1" ht="48.75" customHeight="1" x14ac:dyDescent="0.25">
      <c r="A292" s="15" t="s">
        <v>570</v>
      </c>
      <c r="B292" s="86">
        <v>88489</v>
      </c>
      <c r="C292" s="86" t="s">
        <v>10</v>
      </c>
      <c r="D292" s="87" t="s">
        <v>360</v>
      </c>
      <c r="E292" s="86" t="s">
        <v>93</v>
      </c>
      <c r="F292" s="86">
        <v>20</v>
      </c>
      <c r="G292" s="32"/>
      <c r="H292" s="24">
        <f t="shared" si="28"/>
        <v>0</v>
      </c>
      <c r="I292" s="9"/>
      <c r="J292" s="9"/>
      <c r="K292" s="9"/>
      <c r="L292" s="9"/>
      <c r="M292" s="9"/>
      <c r="N292" s="9"/>
      <c r="O292" s="9"/>
    </row>
    <row r="293" spans="1:15" ht="23.25" customHeight="1" x14ac:dyDescent="0.25">
      <c r="A293" s="261" t="s">
        <v>21</v>
      </c>
      <c r="B293" s="261"/>
      <c r="C293" s="261"/>
      <c r="D293" s="261"/>
      <c r="E293" s="261"/>
      <c r="F293" s="261"/>
      <c r="G293" s="197">
        <f>SUM(H284:H292)</f>
        <v>0</v>
      </c>
      <c r="H293" s="198"/>
    </row>
    <row r="294" spans="1:15" ht="33.75" customHeight="1" x14ac:dyDescent="0.25">
      <c r="A294" s="220" t="s">
        <v>40</v>
      </c>
      <c r="B294" s="220"/>
      <c r="C294" s="220"/>
      <c r="D294" s="220"/>
      <c r="E294" s="220"/>
      <c r="F294" s="220"/>
      <c r="G294" s="221">
        <f>G293</f>
        <v>0</v>
      </c>
      <c r="H294" s="221"/>
    </row>
    <row r="295" spans="1:15" s="10" customFormat="1" ht="24.75" customHeight="1" x14ac:dyDescent="0.25">
      <c r="A295" s="158"/>
      <c r="B295" s="158"/>
      <c r="C295" s="158"/>
      <c r="D295" s="158"/>
      <c r="E295" s="158"/>
      <c r="F295" s="158"/>
      <c r="G295" s="158"/>
      <c r="H295" s="158"/>
    </row>
    <row r="296" spans="1:15" ht="27.75" customHeight="1" x14ac:dyDescent="0.25">
      <c r="A296" s="214" t="s">
        <v>365</v>
      </c>
      <c r="B296" s="214"/>
      <c r="C296" s="214"/>
      <c r="D296" s="214"/>
      <c r="E296" s="214"/>
      <c r="F296" s="214"/>
      <c r="G296" s="214"/>
      <c r="H296" s="214"/>
    </row>
    <row r="297" spans="1:15" s="7" customFormat="1" ht="33" customHeight="1" x14ac:dyDescent="0.25">
      <c r="A297" s="119" t="s">
        <v>571</v>
      </c>
      <c r="B297" s="215" t="s">
        <v>365</v>
      </c>
      <c r="C297" s="216"/>
      <c r="D297" s="216"/>
      <c r="E297" s="216"/>
      <c r="F297" s="216"/>
      <c r="G297" s="216"/>
      <c r="H297" s="217"/>
      <c r="I297" s="9"/>
      <c r="J297" s="9"/>
      <c r="K297" s="9"/>
      <c r="L297" s="9"/>
      <c r="M297" s="9"/>
      <c r="N297" s="9"/>
      <c r="O297" s="9"/>
    </row>
    <row r="298" spans="1:15" s="78" customFormat="1" ht="69" customHeight="1" x14ac:dyDescent="0.25">
      <c r="A298" s="15" t="s">
        <v>572</v>
      </c>
      <c r="B298" s="15">
        <v>101128</v>
      </c>
      <c r="C298" s="15" t="s">
        <v>10</v>
      </c>
      <c r="D298" s="16" t="s">
        <v>296</v>
      </c>
      <c r="E298" s="15" t="s">
        <v>298</v>
      </c>
      <c r="F298" s="18">
        <v>31.2</v>
      </c>
      <c r="G298" s="17"/>
      <c r="H298" s="24">
        <f>G298*F298</f>
        <v>0</v>
      </c>
    </row>
    <row r="299" spans="1:15" s="78" customFormat="1" ht="90" customHeight="1" x14ac:dyDescent="0.25">
      <c r="A299" s="15" t="s">
        <v>573</v>
      </c>
      <c r="B299" s="15">
        <v>100976</v>
      </c>
      <c r="C299" s="15" t="s">
        <v>10</v>
      </c>
      <c r="D299" s="16" t="s">
        <v>301</v>
      </c>
      <c r="E299" s="15" t="s">
        <v>94</v>
      </c>
      <c r="F299" s="18">
        <v>31.2</v>
      </c>
      <c r="G299" s="17"/>
      <c r="H299" s="24">
        <f t="shared" ref="H299:H302" si="29">G299*F299</f>
        <v>0</v>
      </c>
    </row>
    <row r="300" spans="1:15" s="74" customFormat="1" ht="72.75" customHeight="1" x14ac:dyDescent="0.25">
      <c r="A300" s="15" t="s">
        <v>574</v>
      </c>
      <c r="B300" s="86">
        <v>92397</v>
      </c>
      <c r="C300" s="86" t="s">
        <v>10</v>
      </c>
      <c r="D300" s="87" t="s">
        <v>366</v>
      </c>
      <c r="E300" s="86" t="s">
        <v>93</v>
      </c>
      <c r="F300" s="90">
        <v>235.77</v>
      </c>
      <c r="G300" s="32"/>
      <c r="H300" s="24">
        <f t="shared" si="29"/>
        <v>0</v>
      </c>
      <c r="I300" s="9"/>
      <c r="J300" s="9"/>
      <c r="K300" s="9"/>
      <c r="L300" s="9"/>
      <c r="M300" s="9"/>
      <c r="N300" s="9"/>
      <c r="O300" s="9"/>
    </row>
    <row r="301" spans="1:15" s="74" customFormat="1" ht="59.25" customHeight="1" x14ac:dyDescent="0.25">
      <c r="A301" s="15" t="s">
        <v>739</v>
      </c>
      <c r="B301" s="15">
        <v>102500</v>
      </c>
      <c r="C301" s="15" t="s">
        <v>10</v>
      </c>
      <c r="D301" s="16" t="s">
        <v>367</v>
      </c>
      <c r="E301" s="15" t="s">
        <v>101</v>
      </c>
      <c r="F301" s="18">
        <v>110</v>
      </c>
      <c r="G301" s="17"/>
      <c r="H301" s="24">
        <f t="shared" si="29"/>
        <v>0</v>
      </c>
      <c r="I301" s="9"/>
      <c r="J301" s="9"/>
      <c r="K301" s="9"/>
      <c r="L301" s="9"/>
      <c r="M301" s="9"/>
      <c r="N301" s="9"/>
      <c r="O301" s="9"/>
    </row>
    <row r="302" spans="1:15" s="74" customFormat="1" ht="59.25" customHeight="1" x14ac:dyDescent="0.25">
      <c r="A302" s="15" t="s">
        <v>740</v>
      </c>
      <c r="B302" s="15">
        <v>97083</v>
      </c>
      <c r="C302" s="15" t="s">
        <v>10</v>
      </c>
      <c r="D302" s="16" t="s">
        <v>368</v>
      </c>
      <c r="E302" s="15" t="s">
        <v>93</v>
      </c>
      <c r="F302" s="15">
        <v>235.77</v>
      </c>
      <c r="G302" s="17"/>
      <c r="H302" s="24">
        <f t="shared" si="29"/>
        <v>0</v>
      </c>
      <c r="I302" s="9"/>
      <c r="J302" s="9"/>
      <c r="K302" s="9"/>
      <c r="L302" s="9"/>
      <c r="M302" s="9"/>
      <c r="N302" s="9"/>
      <c r="O302" s="9"/>
    </row>
    <row r="303" spans="1:15" s="74" customFormat="1" ht="39.75" customHeight="1" x14ac:dyDescent="0.25">
      <c r="A303" s="264" t="s">
        <v>754</v>
      </c>
      <c r="B303" s="264"/>
      <c r="C303" s="264"/>
      <c r="D303" s="264"/>
      <c r="E303" s="264"/>
      <c r="F303" s="264"/>
      <c r="G303" s="264"/>
      <c r="H303" s="264"/>
      <c r="I303" s="9"/>
      <c r="J303" s="9"/>
      <c r="K303" s="9"/>
      <c r="L303" s="9"/>
      <c r="M303" s="9"/>
      <c r="N303" s="9"/>
      <c r="O303" s="9"/>
    </row>
    <row r="304" spans="1:15" s="74" customFormat="1" ht="59.25" customHeight="1" x14ac:dyDescent="0.25">
      <c r="A304" s="183" t="s">
        <v>755</v>
      </c>
      <c r="B304" s="26">
        <v>5795</v>
      </c>
      <c r="C304" s="26" t="s">
        <v>10</v>
      </c>
      <c r="D304" s="30" t="s">
        <v>48</v>
      </c>
      <c r="E304" s="26" t="s">
        <v>251</v>
      </c>
      <c r="F304" s="26">
        <v>10</v>
      </c>
      <c r="G304" s="29"/>
      <c r="H304" s="29">
        <f>G304*F304</f>
        <v>0</v>
      </c>
      <c r="I304" s="9"/>
      <c r="J304" s="9"/>
      <c r="K304" s="9"/>
      <c r="L304" s="9"/>
      <c r="M304" s="9"/>
      <c r="N304" s="9"/>
      <c r="O304" s="9"/>
    </row>
    <row r="305" spans="1:15" s="74" customFormat="1" ht="51" customHeight="1" x14ac:dyDescent="0.25">
      <c r="A305" s="183" t="s">
        <v>756</v>
      </c>
      <c r="B305" s="26">
        <v>88309</v>
      </c>
      <c r="C305" s="26" t="s">
        <v>10</v>
      </c>
      <c r="D305" s="30" t="s">
        <v>46</v>
      </c>
      <c r="E305" s="26" t="s">
        <v>91</v>
      </c>
      <c r="F305" s="31">
        <v>8</v>
      </c>
      <c r="G305" s="29"/>
      <c r="H305" s="29">
        <f>G305*F305</f>
        <v>0</v>
      </c>
      <c r="I305" s="9"/>
      <c r="J305" s="9"/>
      <c r="K305" s="9"/>
      <c r="L305" s="9"/>
      <c r="M305" s="9"/>
      <c r="N305" s="9"/>
      <c r="O305" s="9"/>
    </row>
    <row r="306" spans="1:15" s="74" customFormat="1" ht="45" customHeight="1" x14ac:dyDescent="0.25">
      <c r="A306" s="183" t="s">
        <v>757</v>
      </c>
      <c r="B306" s="26">
        <v>88316</v>
      </c>
      <c r="C306" s="26" t="s">
        <v>10</v>
      </c>
      <c r="D306" s="30" t="s">
        <v>47</v>
      </c>
      <c r="E306" s="26" t="s">
        <v>91</v>
      </c>
      <c r="F306" s="31">
        <v>8</v>
      </c>
      <c r="G306" s="29"/>
      <c r="H306" s="29">
        <f>G306*F306</f>
        <v>0</v>
      </c>
      <c r="I306" s="9"/>
      <c r="J306" s="9"/>
      <c r="K306" s="9"/>
      <c r="L306" s="9"/>
      <c r="M306" s="9"/>
      <c r="N306" s="9"/>
      <c r="O306" s="9"/>
    </row>
    <row r="307" spans="1:15" s="74" customFormat="1" ht="59.25" customHeight="1" x14ac:dyDescent="0.25">
      <c r="A307" s="183" t="s">
        <v>758</v>
      </c>
      <c r="B307" s="15">
        <v>97914</v>
      </c>
      <c r="C307" s="15" t="s">
        <v>10</v>
      </c>
      <c r="D307" s="16" t="s">
        <v>299</v>
      </c>
      <c r="E307" s="15" t="s">
        <v>723</v>
      </c>
      <c r="F307" s="15">
        <v>6</v>
      </c>
      <c r="G307" s="17"/>
      <c r="H307" s="24">
        <f t="shared" ref="H307:H309" si="30">G307*F307</f>
        <v>0</v>
      </c>
      <c r="I307" s="9"/>
      <c r="J307" s="9"/>
      <c r="K307" s="9"/>
      <c r="L307" s="9"/>
      <c r="M307" s="9"/>
      <c r="N307" s="9"/>
      <c r="O307" s="9"/>
    </row>
    <row r="308" spans="1:15" s="74" customFormat="1" ht="73.5" customHeight="1" x14ac:dyDescent="0.25">
      <c r="A308" s="183" t="s">
        <v>759</v>
      </c>
      <c r="B308" s="15">
        <v>97915</v>
      </c>
      <c r="C308" s="15" t="s">
        <v>10</v>
      </c>
      <c r="D308" s="16" t="s">
        <v>133</v>
      </c>
      <c r="E308" s="15" t="s">
        <v>723</v>
      </c>
      <c r="F308" s="15">
        <v>180</v>
      </c>
      <c r="G308" s="17"/>
      <c r="H308" s="24">
        <f t="shared" si="30"/>
        <v>0</v>
      </c>
      <c r="I308" s="9"/>
      <c r="J308" s="9"/>
      <c r="K308" s="9"/>
      <c r="L308" s="9"/>
      <c r="M308" s="9"/>
      <c r="N308" s="9"/>
      <c r="O308" s="9"/>
    </row>
    <row r="309" spans="1:15" s="74" customFormat="1" ht="99" customHeight="1" x14ac:dyDescent="0.25">
      <c r="A309" s="183" t="s">
        <v>760</v>
      </c>
      <c r="B309" s="15">
        <v>100976</v>
      </c>
      <c r="C309" s="15" t="s">
        <v>10</v>
      </c>
      <c r="D309" s="16" t="s">
        <v>301</v>
      </c>
      <c r="E309" s="15" t="s">
        <v>94</v>
      </c>
      <c r="F309" s="15">
        <v>72</v>
      </c>
      <c r="G309" s="17"/>
      <c r="H309" s="24">
        <f t="shared" si="30"/>
        <v>0</v>
      </c>
      <c r="I309" s="9"/>
      <c r="J309" s="9"/>
      <c r="K309" s="9"/>
      <c r="L309" s="9"/>
      <c r="M309" s="9"/>
      <c r="N309" s="9"/>
      <c r="O309" s="9"/>
    </row>
    <row r="310" spans="1:15" ht="23.25" customHeight="1" x14ac:dyDescent="0.25">
      <c r="A310" s="261" t="s">
        <v>21</v>
      </c>
      <c r="B310" s="261"/>
      <c r="C310" s="261"/>
      <c r="D310" s="261"/>
      <c r="E310" s="261"/>
      <c r="F310" s="261"/>
      <c r="G310" s="197">
        <f>H309+H308+H307+H306+H305+H304+H302+H301+H300+H299+H298</f>
        <v>0</v>
      </c>
      <c r="H310" s="198"/>
    </row>
    <row r="311" spans="1:15" ht="31.5" customHeight="1" x14ac:dyDescent="0.25">
      <c r="A311" s="220" t="s">
        <v>40</v>
      </c>
      <c r="B311" s="220"/>
      <c r="C311" s="220"/>
      <c r="D311" s="220"/>
      <c r="E311" s="220"/>
      <c r="F311" s="220"/>
      <c r="G311" s="221">
        <f>G310</f>
        <v>0</v>
      </c>
      <c r="H311" s="221"/>
    </row>
    <row r="312" spans="1:15" s="10" customFormat="1" ht="15.75" customHeight="1" x14ac:dyDescent="0.25">
      <c r="A312" s="158"/>
      <c r="B312" s="158"/>
      <c r="C312" s="158"/>
      <c r="D312" s="158"/>
      <c r="E312" s="158"/>
      <c r="F312" s="158"/>
      <c r="G312" s="159"/>
      <c r="H312" s="158"/>
    </row>
    <row r="313" spans="1:15" ht="41.25" customHeight="1" x14ac:dyDescent="0.25">
      <c r="A313" s="157" t="s">
        <v>575</v>
      </c>
      <c r="B313" s="214" t="s">
        <v>751</v>
      </c>
      <c r="C313" s="214"/>
      <c r="D313" s="214"/>
      <c r="E313" s="214"/>
      <c r="F313" s="214"/>
      <c r="G313" s="214"/>
      <c r="H313" s="214"/>
    </row>
    <row r="314" spans="1:15" s="7" customFormat="1" ht="37.5" customHeight="1" x14ac:dyDescent="0.25">
      <c r="A314" s="119" t="s">
        <v>576</v>
      </c>
      <c r="B314" s="215" t="s">
        <v>371</v>
      </c>
      <c r="C314" s="216"/>
      <c r="D314" s="216"/>
      <c r="E314" s="216"/>
      <c r="F314" s="216"/>
      <c r="G314" s="216"/>
      <c r="H314" s="217"/>
      <c r="I314" s="9"/>
      <c r="J314" s="9"/>
      <c r="K314" s="9"/>
      <c r="L314" s="9"/>
      <c r="M314" s="9"/>
      <c r="N314" s="9"/>
      <c r="O314" s="9"/>
    </row>
    <row r="315" spans="1:15" s="74" customFormat="1" ht="46.5" customHeight="1" x14ac:dyDescent="0.25">
      <c r="A315" s="15" t="s">
        <v>577</v>
      </c>
      <c r="B315" s="86">
        <v>98504</v>
      </c>
      <c r="C315" s="86" t="s">
        <v>10</v>
      </c>
      <c r="D315" s="87" t="s">
        <v>77</v>
      </c>
      <c r="E315" s="86" t="s">
        <v>93</v>
      </c>
      <c r="F315" s="90">
        <v>1725.14</v>
      </c>
      <c r="G315" s="32"/>
      <c r="H315" s="32">
        <f>G315*F315</f>
        <v>0</v>
      </c>
      <c r="I315" s="9"/>
      <c r="J315" s="9"/>
      <c r="K315" s="9"/>
      <c r="L315" s="9"/>
      <c r="M315" s="9"/>
      <c r="N315" s="9"/>
      <c r="O315" s="9"/>
    </row>
    <row r="316" spans="1:15" s="74" customFormat="1" ht="72.75" customHeight="1" x14ac:dyDescent="0.25">
      <c r="A316" s="15" t="s">
        <v>578</v>
      </c>
      <c r="B316" s="86">
        <v>94991</v>
      </c>
      <c r="C316" s="86" t="s">
        <v>10</v>
      </c>
      <c r="D316" s="87" t="s">
        <v>106</v>
      </c>
      <c r="E316" s="86" t="s">
        <v>94</v>
      </c>
      <c r="F316" s="86">
        <v>28.82</v>
      </c>
      <c r="G316" s="32"/>
      <c r="H316" s="32">
        <f t="shared" ref="H316:H319" si="31">G316*F316</f>
        <v>0</v>
      </c>
      <c r="I316" s="9"/>
      <c r="J316" s="9"/>
      <c r="K316" s="9"/>
      <c r="L316" s="9"/>
      <c r="M316" s="9"/>
      <c r="N316" s="9"/>
      <c r="O316" s="9"/>
    </row>
    <row r="317" spans="1:15" s="74" customFormat="1" ht="66" customHeight="1" x14ac:dyDescent="0.25">
      <c r="A317" s="15" t="s">
        <v>579</v>
      </c>
      <c r="B317" s="86">
        <v>96621</v>
      </c>
      <c r="C317" s="86" t="s">
        <v>10</v>
      </c>
      <c r="D317" s="87" t="s">
        <v>768</v>
      </c>
      <c r="E317" s="86" t="s">
        <v>94</v>
      </c>
      <c r="F317" s="86">
        <v>20.68</v>
      </c>
      <c r="G317" s="32"/>
      <c r="H317" s="32">
        <f t="shared" si="31"/>
        <v>0</v>
      </c>
      <c r="I317" s="9"/>
      <c r="J317" s="9"/>
      <c r="K317" s="9"/>
      <c r="L317" s="9"/>
      <c r="M317" s="9"/>
      <c r="N317" s="9"/>
      <c r="O317" s="9"/>
    </row>
    <row r="318" spans="1:15" s="74" customFormat="1" ht="106.5" customHeight="1" x14ac:dyDescent="0.25">
      <c r="A318" s="15" t="s">
        <v>580</v>
      </c>
      <c r="B318" s="15">
        <v>94275</v>
      </c>
      <c r="C318" s="15" t="s">
        <v>10</v>
      </c>
      <c r="D318" s="16" t="s">
        <v>321</v>
      </c>
      <c r="E318" s="15" t="s">
        <v>101</v>
      </c>
      <c r="F318" s="15">
        <v>321</v>
      </c>
      <c r="G318" s="17"/>
      <c r="H318" s="32">
        <f t="shared" si="31"/>
        <v>0</v>
      </c>
      <c r="I318" s="9"/>
      <c r="J318" s="9"/>
      <c r="K318" s="9"/>
      <c r="L318" s="9"/>
      <c r="M318" s="9"/>
      <c r="N318" s="9"/>
      <c r="O318" s="9"/>
    </row>
    <row r="319" spans="1:15" s="74" customFormat="1" ht="39.75" customHeight="1" x14ac:dyDescent="0.25">
      <c r="A319" s="15" t="s">
        <v>588</v>
      </c>
      <c r="B319" s="15" t="s">
        <v>799</v>
      </c>
      <c r="C319" s="15" t="s">
        <v>10</v>
      </c>
      <c r="D319" s="16" t="s">
        <v>372</v>
      </c>
      <c r="E319" s="15" t="s">
        <v>90</v>
      </c>
      <c r="F319" s="15">
        <v>1</v>
      </c>
      <c r="G319" s="17"/>
      <c r="H319" s="32">
        <f t="shared" si="31"/>
        <v>0</v>
      </c>
      <c r="I319" s="9"/>
      <c r="J319" s="9"/>
      <c r="K319" s="9"/>
      <c r="L319" s="9"/>
      <c r="M319" s="9"/>
      <c r="N319" s="9"/>
      <c r="O319" s="9"/>
    </row>
    <row r="320" spans="1:15" ht="36.75" customHeight="1" x14ac:dyDescent="0.25">
      <c r="A320" s="224" t="s">
        <v>21</v>
      </c>
      <c r="B320" s="224"/>
      <c r="C320" s="224"/>
      <c r="D320" s="224"/>
      <c r="E320" s="224"/>
      <c r="F320" s="224"/>
      <c r="G320" s="262">
        <f>SUM(H315:H319)</f>
        <v>0</v>
      </c>
      <c r="H320" s="263"/>
    </row>
    <row r="321" spans="1:15" s="7" customFormat="1" ht="45.75" customHeight="1" x14ac:dyDescent="0.25">
      <c r="A321" s="119" t="s">
        <v>581</v>
      </c>
      <c r="B321" s="194" t="s">
        <v>752</v>
      </c>
      <c r="C321" s="194"/>
      <c r="D321" s="194"/>
      <c r="E321" s="194"/>
      <c r="F321" s="194"/>
      <c r="G321" s="194"/>
      <c r="H321" s="194"/>
      <c r="I321" s="9"/>
      <c r="J321" s="9"/>
      <c r="K321" s="9"/>
      <c r="L321" s="9"/>
      <c r="M321" s="9"/>
      <c r="N321" s="9"/>
      <c r="O321" s="9"/>
    </row>
    <row r="322" spans="1:15" s="74" customFormat="1" ht="46.5" customHeight="1" x14ac:dyDescent="0.25">
      <c r="A322" s="15" t="s">
        <v>582</v>
      </c>
      <c r="B322" s="15">
        <v>4743</v>
      </c>
      <c r="C322" s="15" t="s">
        <v>10</v>
      </c>
      <c r="D322" s="16" t="s">
        <v>303</v>
      </c>
      <c r="E322" s="15" t="s">
        <v>94</v>
      </c>
      <c r="F322" s="15">
        <v>165.75</v>
      </c>
      <c r="G322" s="17"/>
      <c r="H322" s="24">
        <f t="shared" ref="H322:H325" si="32">G322*F322</f>
        <v>0</v>
      </c>
      <c r="I322" s="9"/>
      <c r="J322" s="9"/>
      <c r="K322" s="9"/>
      <c r="L322" s="9"/>
      <c r="M322" s="9"/>
      <c r="N322" s="9"/>
      <c r="O322" s="9"/>
    </row>
    <row r="323" spans="1:15" s="74" customFormat="1" ht="63" customHeight="1" x14ac:dyDescent="0.25">
      <c r="A323" s="15" t="s">
        <v>583</v>
      </c>
      <c r="B323" s="15">
        <v>97914</v>
      </c>
      <c r="C323" s="15" t="s">
        <v>10</v>
      </c>
      <c r="D323" s="16" t="s">
        <v>299</v>
      </c>
      <c r="E323" s="15" t="s">
        <v>723</v>
      </c>
      <c r="F323" s="15">
        <v>4972.59</v>
      </c>
      <c r="G323" s="17"/>
      <c r="H323" s="24">
        <f t="shared" si="32"/>
        <v>0</v>
      </c>
      <c r="I323" s="9"/>
      <c r="J323" s="9"/>
      <c r="K323" s="9"/>
      <c r="L323" s="9"/>
      <c r="M323" s="9"/>
      <c r="N323" s="9"/>
      <c r="O323" s="9"/>
    </row>
    <row r="324" spans="1:15" s="74" customFormat="1" ht="99.75" customHeight="1" x14ac:dyDescent="0.25">
      <c r="A324" s="15" t="s">
        <v>584</v>
      </c>
      <c r="B324" s="15">
        <v>100976</v>
      </c>
      <c r="C324" s="15" t="s">
        <v>10</v>
      </c>
      <c r="D324" s="16" t="s">
        <v>301</v>
      </c>
      <c r="E324" s="15" t="s">
        <v>94</v>
      </c>
      <c r="F324" s="15">
        <v>165.75</v>
      </c>
      <c r="G324" s="17"/>
      <c r="H324" s="24">
        <f t="shared" si="32"/>
        <v>0</v>
      </c>
      <c r="I324" s="9"/>
      <c r="J324" s="9"/>
      <c r="K324" s="9"/>
      <c r="L324" s="9"/>
      <c r="M324" s="9"/>
      <c r="N324" s="9"/>
      <c r="O324" s="9"/>
    </row>
    <row r="325" spans="1:15" s="74" customFormat="1" ht="72" customHeight="1" x14ac:dyDescent="0.25">
      <c r="A325" s="15" t="s">
        <v>585</v>
      </c>
      <c r="B325" s="15">
        <v>97083</v>
      </c>
      <c r="C325" s="15" t="s">
        <v>10</v>
      </c>
      <c r="D325" s="16" t="s">
        <v>368</v>
      </c>
      <c r="E325" s="15" t="s">
        <v>93</v>
      </c>
      <c r="F325" s="15">
        <v>165.75</v>
      </c>
      <c r="G325" s="17"/>
      <c r="H325" s="24">
        <f t="shared" si="32"/>
        <v>0</v>
      </c>
      <c r="I325" s="9"/>
      <c r="J325" s="9"/>
      <c r="K325" s="9"/>
      <c r="L325" s="9"/>
      <c r="M325" s="9"/>
      <c r="N325" s="9"/>
      <c r="O325" s="9"/>
    </row>
    <row r="326" spans="1:15" ht="34.5" customHeight="1" x14ac:dyDescent="0.25">
      <c r="A326" s="263" t="s">
        <v>21</v>
      </c>
      <c r="B326" s="263"/>
      <c r="C326" s="263"/>
      <c r="D326" s="263"/>
      <c r="E326" s="263"/>
      <c r="F326" s="263"/>
      <c r="G326" s="262">
        <f>SUM(H322:H325)</f>
        <v>0</v>
      </c>
      <c r="H326" s="263"/>
    </row>
    <row r="327" spans="1:15" s="7" customFormat="1" ht="42.75" customHeight="1" x14ac:dyDescent="0.25">
      <c r="A327" s="119" t="s">
        <v>589</v>
      </c>
      <c r="B327" s="194" t="s">
        <v>753</v>
      </c>
      <c r="C327" s="194"/>
      <c r="D327" s="194"/>
      <c r="E327" s="194"/>
      <c r="F327" s="194"/>
      <c r="G327" s="194"/>
      <c r="H327" s="194"/>
      <c r="I327" s="9"/>
      <c r="J327" s="9"/>
      <c r="K327" s="9"/>
      <c r="L327" s="9"/>
      <c r="M327" s="9"/>
      <c r="N327" s="9"/>
      <c r="O327" s="9"/>
    </row>
    <row r="328" spans="1:15" s="74" customFormat="1" ht="72.75" customHeight="1" x14ac:dyDescent="0.25">
      <c r="A328" s="15" t="s">
        <v>590</v>
      </c>
      <c r="B328" s="15">
        <v>101128</v>
      </c>
      <c r="C328" s="15" t="s">
        <v>10</v>
      </c>
      <c r="D328" s="16" t="s">
        <v>296</v>
      </c>
      <c r="E328" s="15" t="s">
        <v>298</v>
      </c>
      <c r="F328" s="15">
        <v>153</v>
      </c>
      <c r="G328" s="17"/>
      <c r="H328" s="24">
        <f t="shared" ref="H328:H332" si="33">G328*F328</f>
        <v>0</v>
      </c>
      <c r="I328" s="9"/>
      <c r="J328" s="9"/>
      <c r="K328" s="9"/>
      <c r="L328" s="9"/>
      <c r="M328" s="9"/>
      <c r="N328" s="9"/>
      <c r="O328" s="9"/>
    </row>
    <row r="329" spans="1:15" s="74" customFormat="1" ht="67.5" customHeight="1" x14ac:dyDescent="0.25">
      <c r="A329" s="15" t="s">
        <v>591</v>
      </c>
      <c r="B329" s="15">
        <v>97914</v>
      </c>
      <c r="C329" s="15" t="s">
        <v>10</v>
      </c>
      <c r="D329" s="16" t="s">
        <v>299</v>
      </c>
      <c r="E329" s="15" t="s">
        <v>723</v>
      </c>
      <c r="F329" s="15">
        <v>4590</v>
      </c>
      <c r="G329" s="17"/>
      <c r="H329" s="24">
        <f t="shared" si="33"/>
        <v>0</v>
      </c>
      <c r="I329" s="9"/>
      <c r="J329" s="9"/>
      <c r="K329" s="9"/>
      <c r="L329" s="9"/>
      <c r="M329" s="9"/>
      <c r="N329" s="9"/>
      <c r="O329" s="9"/>
    </row>
    <row r="330" spans="1:15" s="74" customFormat="1" ht="76.5" customHeight="1" x14ac:dyDescent="0.25">
      <c r="A330" s="15" t="s">
        <v>592</v>
      </c>
      <c r="B330" s="15">
        <v>97915</v>
      </c>
      <c r="C330" s="15" t="s">
        <v>10</v>
      </c>
      <c r="D330" s="16" t="s">
        <v>133</v>
      </c>
      <c r="E330" s="15" t="s">
        <v>723</v>
      </c>
      <c r="F330" s="15">
        <v>1836</v>
      </c>
      <c r="G330" s="17"/>
      <c r="H330" s="24">
        <f t="shared" si="33"/>
        <v>0</v>
      </c>
      <c r="I330" s="9"/>
      <c r="J330" s="9"/>
      <c r="K330" s="9"/>
      <c r="L330" s="9"/>
      <c r="M330" s="9"/>
      <c r="N330" s="9"/>
      <c r="O330" s="9"/>
    </row>
    <row r="331" spans="1:15" s="74" customFormat="1" ht="94.5" customHeight="1" x14ac:dyDescent="0.25">
      <c r="A331" s="15" t="s">
        <v>593</v>
      </c>
      <c r="B331" s="15">
        <v>100976</v>
      </c>
      <c r="C331" s="15" t="s">
        <v>10</v>
      </c>
      <c r="D331" s="16" t="s">
        <v>301</v>
      </c>
      <c r="E331" s="15" t="s">
        <v>94</v>
      </c>
      <c r="F331" s="15">
        <v>153</v>
      </c>
      <c r="G331" s="17"/>
      <c r="H331" s="24">
        <f t="shared" si="33"/>
        <v>0</v>
      </c>
      <c r="I331" s="9"/>
      <c r="J331" s="9"/>
      <c r="K331" s="9"/>
      <c r="L331" s="9"/>
      <c r="M331" s="9"/>
      <c r="N331" s="9"/>
      <c r="O331" s="9"/>
    </row>
    <row r="332" spans="1:15" s="74" customFormat="1" ht="74.25" customHeight="1" x14ac:dyDescent="0.25">
      <c r="A332" s="15" t="s">
        <v>594</v>
      </c>
      <c r="B332" s="15">
        <v>96385</v>
      </c>
      <c r="C332" s="15" t="s">
        <v>10</v>
      </c>
      <c r="D332" s="16" t="s">
        <v>302</v>
      </c>
      <c r="E332" s="15" t="s">
        <v>297</v>
      </c>
      <c r="F332" s="15">
        <v>153</v>
      </c>
      <c r="G332" s="17"/>
      <c r="H332" s="24">
        <f t="shared" si="33"/>
        <v>0</v>
      </c>
      <c r="I332" s="9"/>
      <c r="J332" s="9"/>
      <c r="K332" s="9"/>
      <c r="L332" s="9"/>
      <c r="M332" s="9"/>
      <c r="N332" s="9"/>
      <c r="O332" s="9"/>
    </row>
    <row r="333" spans="1:15" ht="23.25" customHeight="1" x14ac:dyDescent="0.25">
      <c r="A333" s="224" t="s">
        <v>21</v>
      </c>
      <c r="B333" s="224"/>
      <c r="C333" s="224"/>
      <c r="D333" s="224"/>
      <c r="E333" s="224"/>
      <c r="F333" s="224"/>
      <c r="G333" s="262">
        <f>SUM(H328:H332)</f>
        <v>0</v>
      </c>
      <c r="H333" s="263"/>
    </row>
    <row r="334" spans="1:15" ht="38.25" customHeight="1" x14ac:dyDescent="0.25">
      <c r="A334" s="211" t="s">
        <v>40</v>
      </c>
      <c r="B334" s="211"/>
      <c r="C334" s="211"/>
      <c r="D334" s="211"/>
      <c r="E334" s="211"/>
      <c r="F334" s="211"/>
      <c r="G334" s="196">
        <f>G333+G326+G320</f>
        <v>0</v>
      </c>
      <c r="H334" s="196"/>
    </row>
    <row r="335" spans="1:15" ht="15" customHeight="1" x14ac:dyDescent="0.25">
      <c r="A335" s="160"/>
      <c r="B335" s="160"/>
      <c r="C335" s="160"/>
      <c r="D335" s="161"/>
      <c r="E335" s="160"/>
      <c r="F335" s="160"/>
      <c r="G335" s="188"/>
      <c r="H335" s="189"/>
    </row>
    <row r="336" spans="1:15" ht="31.5" customHeight="1" x14ac:dyDescent="0.25">
      <c r="A336" s="209" t="s">
        <v>376</v>
      </c>
      <c r="B336" s="209"/>
      <c r="C336" s="209"/>
      <c r="D336" s="209"/>
      <c r="E336" s="209"/>
      <c r="F336" s="209"/>
      <c r="G336" s="210">
        <f>G334+G311++G294+G280+G248+G181+G150+G93+G82+G22</f>
        <v>0</v>
      </c>
      <c r="H336" s="210"/>
    </row>
    <row r="337" spans="1:8" ht="30" customHeight="1" x14ac:dyDescent="0.25">
      <c r="A337" s="209" t="s">
        <v>141</v>
      </c>
      <c r="B337" s="209"/>
      <c r="C337" s="209"/>
      <c r="D337" s="209"/>
      <c r="E337" s="209"/>
      <c r="F337" s="209"/>
      <c r="G337" s="210">
        <f>(G336*23.15%)</f>
        <v>0</v>
      </c>
      <c r="H337" s="211"/>
    </row>
    <row r="338" spans="1:8" ht="38.25" customHeight="1" x14ac:dyDescent="0.25">
      <c r="A338" s="209" t="s">
        <v>40</v>
      </c>
      <c r="B338" s="209"/>
      <c r="C338" s="209"/>
      <c r="D338" s="209"/>
      <c r="E338" s="209"/>
      <c r="F338" s="209"/>
      <c r="G338" s="210">
        <f>G337+G336</f>
        <v>0</v>
      </c>
      <c r="H338" s="211"/>
    </row>
    <row r="341" spans="1:8" ht="20.25" x14ac:dyDescent="0.25">
      <c r="D341" s="193"/>
    </row>
    <row r="342" spans="1:8" ht="20.25" x14ac:dyDescent="0.25">
      <c r="D342" s="193"/>
    </row>
    <row r="343" spans="1:8" ht="20.25" x14ac:dyDescent="0.25">
      <c r="D343" s="193"/>
    </row>
    <row r="344" spans="1:8" ht="20.25" x14ac:dyDescent="0.25">
      <c r="D344" s="193"/>
    </row>
    <row r="345" spans="1:8" ht="20.25" x14ac:dyDescent="0.25">
      <c r="D345" s="193"/>
    </row>
    <row r="346" spans="1:8" ht="20.25" x14ac:dyDescent="0.25">
      <c r="D346" s="193"/>
    </row>
    <row r="347" spans="1:8" ht="20.25" x14ac:dyDescent="0.25">
      <c r="D347" s="193"/>
    </row>
  </sheetData>
  <mergeCells count="153">
    <mergeCell ref="G279:H279"/>
    <mergeCell ref="A194:F194"/>
    <mergeCell ref="G194:H194"/>
    <mergeCell ref="B160:H160"/>
    <mergeCell ref="B133:H133"/>
    <mergeCell ref="B167:H167"/>
    <mergeCell ref="B216:H216"/>
    <mergeCell ref="B183:H183"/>
    <mergeCell ref="G131:H131"/>
    <mergeCell ref="A150:F150"/>
    <mergeCell ref="G150:H150"/>
    <mergeCell ref="A181:F181"/>
    <mergeCell ref="G181:H181"/>
    <mergeCell ref="G140:H140"/>
    <mergeCell ref="A166:F166"/>
    <mergeCell ref="G166:H166"/>
    <mergeCell ref="A159:F159"/>
    <mergeCell ref="G159:H159"/>
    <mergeCell ref="B153:H153"/>
    <mergeCell ref="B152:H152"/>
    <mergeCell ref="B132:H132"/>
    <mergeCell ref="B184:H184"/>
    <mergeCell ref="A180:F180"/>
    <mergeCell ref="G180:H180"/>
    <mergeCell ref="G333:H333"/>
    <mergeCell ref="A320:F320"/>
    <mergeCell ref="G320:H320"/>
    <mergeCell ref="B283:H283"/>
    <mergeCell ref="A310:F310"/>
    <mergeCell ref="A303:H303"/>
    <mergeCell ref="A293:F293"/>
    <mergeCell ref="G293:H293"/>
    <mergeCell ref="A326:F326"/>
    <mergeCell ref="G326:H326"/>
    <mergeCell ref="B297:H297"/>
    <mergeCell ref="A239:F239"/>
    <mergeCell ref="B200:H200"/>
    <mergeCell ref="A199:F199"/>
    <mergeCell ref="G199:H199"/>
    <mergeCell ref="B327:H327"/>
    <mergeCell ref="B250:H250"/>
    <mergeCell ref="A248:F248"/>
    <mergeCell ref="G248:H248"/>
    <mergeCell ref="B259:H259"/>
    <mergeCell ref="A258:F258"/>
    <mergeCell ref="B251:H251"/>
    <mergeCell ref="B274:H274"/>
    <mergeCell ref="A273:F273"/>
    <mergeCell ref="G273:H273"/>
    <mergeCell ref="A279:F279"/>
    <mergeCell ref="A69:G69"/>
    <mergeCell ref="A74:G74"/>
    <mergeCell ref="B76:H76"/>
    <mergeCell ref="B66:H66"/>
    <mergeCell ref="B67:H67"/>
    <mergeCell ref="G102:H102"/>
    <mergeCell ref="A81:F81"/>
    <mergeCell ref="B221:H221"/>
    <mergeCell ref="B240:H240"/>
    <mergeCell ref="B106:H106"/>
    <mergeCell ref="B113:H113"/>
    <mergeCell ref="B120:H120"/>
    <mergeCell ref="A124:F124"/>
    <mergeCell ref="G124:H124"/>
    <mergeCell ref="A82:F82"/>
    <mergeCell ref="G82:H82"/>
    <mergeCell ref="A93:F93"/>
    <mergeCell ref="G93:H93"/>
    <mergeCell ref="B85:H85"/>
    <mergeCell ref="A92:F92"/>
    <mergeCell ref="G92:H92"/>
    <mergeCell ref="B84:H84"/>
    <mergeCell ref="B103:H103"/>
    <mergeCell ref="B104:H104"/>
    <mergeCell ref="B71:H71"/>
    <mergeCell ref="B70:H70"/>
    <mergeCell ref="A220:F220"/>
    <mergeCell ref="G220:H220"/>
    <mergeCell ref="B77:H77"/>
    <mergeCell ref="B95:H95"/>
    <mergeCell ref="B96:H96"/>
    <mergeCell ref="A102:F102"/>
    <mergeCell ref="B195:H195"/>
    <mergeCell ref="B209:H209"/>
    <mergeCell ref="A65:F65"/>
    <mergeCell ref="G65:H65"/>
    <mergeCell ref="B42:H42"/>
    <mergeCell ref="B44:H44"/>
    <mergeCell ref="B51:H51"/>
    <mergeCell ref="A1:H1"/>
    <mergeCell ref="A2:H2"/>
    <mergeCell ref="A4:B4"/>
    <mergeCell ref="A5:B5"/>
    <mergeCell ref="C5:H5"/>
    <mergeCell ref="C4:H4"/>
    <mergeCell ref="A8:B8"/>
    <mergeCell ref="C8:H8"/>
    <mergeCell ref="C7:H7"/>
    <mergeCell ref="C3:H3"/>
    <mergeCell ref="A3:B3"/>
    <mergeCell ref="A7:B7"/>
    <mergeCell ref="A9:B9"/>
    <mergeCell ref="C9:H9"/>
    <mergeCell ref="C6:H6"/>
    <mergeCell ref="A6:B6"/>
    <mergeCell ref="A338:F338"/>
    <mergeCell ref="G337:H337"/>
    <mergeCell ref="G338:H338"/>
    <mergeCell ref="B203:H203"/>
    <mergeCell ref="A336:F336"/>
    <mergeCell ref="G336:H336"/>
    <mergeCell ref="A337:F337"/>
    <mergeCell ref="G239:H239"/>
    <mergeCell ref="A282:H282"/>
    <mergeCell ref="A296:H296"/>
    <mergeCell ref="B314:H314"/>
    <mergeCell ref="B321:H321"/>
    <mergeCell ref="G258:H258"/>
    <mergeCell ref="A280:F280"/>
    <mergeCell ref="G280:H280"/>
    <mergeCell ref="A294:F294"/>
    <mergeCell ref="G294:H294"/>
    <mergeCell ref="A311:F311"/>
    <mergeCell ref="G311:H311"/>
    <mergeCell ref="B313:H313"/>
    <mergeCell ref="A334:F334"/>
    <mergeCell ref="A247:F247"/>
    <mergeCell ref="G247:H247"/>
    <mergeCell ref="A333:F333"/>
    <mergeCell ref="D11:H11"/>
    <mergeCell ref="B29:H29"/>
    <mergeCell ref="B30:H30"/>
    <mergeCell ref="A39:F39"/>
    <mergeCell ref="G39:H39"/>
    <mergeCell ref="B41:H41"/>
    <mergeCell ref="B58:H58"/>
    <mergeCell ref="A27:F27"/>
    <mergeCell ref="G27:H27"/>
    <mergeCell ref="B25:H25"/>
    <mergeCell ref="G22:H22"/>
    <mergeCell ref="A22:F22"/>
    <mergeCell ref="B24:H24"/>
    <mergeCell ref="B62:H62"/>
    <mergeCell ref="G334:H334"/>
    <mergeCell ref="G310:H310"/>
    <mergeCell ref="G81:H81"/>
    <mergeCell ref="B201:H201"/>
    <mergeCell ref="A140:F140"/>
    <mergeCell ref="B141:H141"/>
    <mergeCell ref="A149:F149"/>
    <mergeCell ref="G149:H149"/>
    <mergeCell ref="B125:H125"/>
    <mergeCell ref="A131:F131"/>
  </mergeCells>
  <phoneticPr fontId="3" type="noConversion"/>
  <pageMargins left="0.25" right="0.25" top="0.75" bottom="0.75" header="0.3" footer="0.3"/>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1"/>
  <sheetViews>
    <sheetView zoomScale="90" zoomScaleNormal="90" workbookViewId="0">
      <selection activeCell="G289" sqref="G289"/>
    </sheetView>
  </sheetViews>
  <sheetFormatPr defaultRowHeight="15" x14ac:dyDescent="0.25"/>
  <cols>
    <col min="1" max="1" width="11.7109375" customWidth="1"/>
    <col min="2" max="2" width="16" customWidth="1"/>
    <col min="3" max="3" width="12" customWidth="1"/>
    <col min="4" max="4" width="65.7109375" customWidth="1"/>
    <col min="5" max="5" width="13" customWidth="1"/>
    <col min="6" max="6" width="19" customWidth="1"/>
    <col min="7" max="7" width="20.42578125" customWidth="1"/>
    <col min="8" max="8" width="24.28515625" customWidth="1"/>
    <col min="9" max="16384" width="9.140625" style="1"/>
  </cols>
  <sheetData>
    <row r="1" spans="1:8" ht="36.75" customHeight="1" x14ac:dyDescent="0.25">
      <c r="A1" s="295" t="s">
        <v>800</v>
      </c>
      <c r="B1" s="295"/>
      <c r="C1" s="295"/>
      <c r="D1" s="295"/>
      <c r="E1" s="295"/>
      <c r="F1" s="295"/>
      <c r="G1" s="295"/>
      <c r="H1" s="295"/>
    </row>
    <row r="2" spans="1:8" ht="32.25" customHeight="1" x14ac:dyDescent="0.25">
      <c r="A2" s="111" t="s">
        <v>22</v>
      </c>
      <c r="B2" s="278" t="s">
        <v>267</v>
      </c>
      <c r="C2" s="278"/>
      <c r="D2" s="278"/>
      <c r="E2" s="278"/>
      <c r="F2" s="278"/>
      <c r="G2" s="278"/>
      <c r="H2" s="278"/>
    </row>
    <row r="3" spans="1:8" ht="24" customHeight="1" x14ac:dyDescent="0.25">
      <c r="A3" s="111"/>
      <c r="B3" s="111"/>
      <c r="C3" s="111"/>
      <c r="D3" s="111"/>
      <c r="E3" s="111"/>
      <c r="F3" s="53"/>
      <c r="G3" s="111" t="s">
        <v>80</v>
      </c>
      <c r="H3" s="111" t="s">
        <v>765</v>
      </c>
    </row>
    <row r="4" spans="1:8" ht="33.75" customHeight="1" x14ac:dyDescent="0.25">
      <c r="A4" s="148" t="s">
        <v>145</v>
      </c>
      <c r="B4" s="58" t="s">
        <v>146</v>
      </c>
      <c r="C4" s="177" t="s">
        <v>147</v>
      </c>
      <c r="D4" s="177" t="s">
        <v>53</v>
      </c>
      <c r="E4" s="58" t="s">
        <v>5</v>
      </c>
      <c r="F4" s="59" t="s">
        <v>6</v>
      </c>
      <c r="G4" s="177" t="s">
        <v>148</v>
      </c>
      <c r="H4" s="177" t="s">
        <v>278</v>
      </c>
    </row>
    <row r="5" spans="1:8" ht="36" customHeight="1" x14ac:dyDescent="0.25">
      <c r="A5" s="26" t="s">
        <v>741</v>
      </c>
      <c r="B5" s="26">
        <v>4813</v>
      </c>
      <c r="C5" s="26" t="s">
        <v>10</v>
      </c>
      <c r="D5" s="30" t="s">
        <v>269</v>
      </c>
      <c r="E5" s="26" t="s">
        <v>268</v>
      </c>
      <c r="F5" s="31">
        <v>12</v>
      </c>
      <c r="G5" s="32"/>
      <c r="H5" s="33">
        <f>G5*F5</f>
        <v>0</v>
      </c>
    </row>
    <row r="6" spans="1:8" ht="23.25" customHeight="1" x14ac:dyDescent="0.25">
      <c r="A6" s="26" t="s">
        <v>742</v>
      </c>
      <c r="B6" s="26">
        <v>88315</v>
      </c>
      <c r="C6" s="26" t="s">
        <v>10</v>
      </c>
      <c r="D6" s="30" t="s">
        <v>49</v>
      </c>
      <c r="E6" s="26" t="s">
        <v>91</v>
      </c>
      <c r="F6" s="31">
        <v>1</v>
      </c>
      <c r="G6" s="35"/>
      <c r="H6" s="33">
        <f>G6*F6</f>
        <v>0</v>
      </c>
    </row>
    <row r="7" spans="1:8" ht="33.75" customHeight="1" x14ac:dyDescent="0.25">
      <c r="A7" s="26" t="s">
        <v>743</v>
      </c>
      <c r="B7" s="26">
        <v>88262</v>
      </c>
      <c r="C7" s="26" t="s">
        <v>10</v>
      </c>
      <c r="D7" s="30" t="s">
        <v>83</v>
      </c>
      <c r="E7" s="26" t="s">
        <v>91</v>
      </c>
      <c r="F7" s="31">
        <v>0.5</v>
      </c>
      <c r="G7" s="35"/>
      <c r="H7" s="33">
        <f t="shared" ref="H7:H11" si="0">G7*F7</f>
        <v>0</v>
      </c>
    </row>
    <row r="8" spans="1:8" ht="33" customHeight="1" x14ac:dyDescent="0.25">
      <c r="A8" s="26" t="s">
        <v>744</v>
      </c>
      <c r="B8" s="26">
        <v>88239</v>
      </c>
      <c r="C8" s="26" t="s">
        <v>10</v>
      </c>
      <c r="D8" s="30" t="s">
        <v>71</v>
      </c>
      <c r="E8" s="26" t="s">
        <v>91</v>
      </c>
      <c r="F8" s="31">
        <v>2</v>
      </c>
      <c r="G8" s="35"/>
      <c r="H8" s="33">
        <f t="shared" si="0"/>
        <v>0</v>
      </c>
    </row>
    <row r="9" spans="1:8" ht="42.75" customHeight="1" x14ac:dyDescent="0.25">
      <c r="A9" s="26" t="s">
        <v>745</v>
      </c>
      <c r="B9" s="26">
        <v>20213</v>
      </c>
      <c r="C9" s="26" t="s">
        <v>10</v>
      </c>
      <c r="D9" s="30" t="s">
        <v>270</v>
      </c>
      <c r="E9" s="26" t="s">
        <v>101</v>
      </c>
      <c r="F9" s="31">
        <v>11</v>
      </c>
      <c r="G9" s="35"/>
      <c r="H9" s="33">
        <f t="shared" si="0"/>
        <v>0</v>
      </c>
    </row>
    <row r="10" spans="1:8" ht="44.25" customHeight="1" x14ac:dyDescent="0.25">
      <c r="A10" s="26" t="s">
        <v>746</v>
      </c>
      <c r="B10" s="26">
        <v>4430</v>
      </c>
      <c r="C10" s="26" t="s">
        <v>10</v>
      </c>
      <c r="D10" s="30" t="s">
        <v>271</v>
      </c>
      <c r="E10" s="26" t="s">
        <v>101</v>
      </c>
      <c r="F10" s="31">
        <v>12</v>
      </c>
      <c r="G10" s="35"/>
      <c r="H10" s="33">
        <f t="shared" si="0"/>
        <v>0</v>
      </c>
    </row>
    <row r="11" spans="1:8" ht="35.25" customHeight="1" x14ac:dyDescent="0.25">
      <c r="A11" s="26" t="s">
        <v>747</v>
      </c>
      <c r="B11" s="26">
        <v>39027</v>
      </c>
      <c r="C11" s="26" t="s">
        <v>10</v>
      </c>
      <c r="D11" s="30" t="s">
        <v>272</v>
      </c>
      <c r="E11" s="26" t="s">
        <v>218</v>
      </c>
      <c r="F11" s="31">
        <v>0.1</v>
      </c>
      <c r="G11" s="35"/>
      <c r="H11" s="33">
        <f t="shared" si="0"/>
        <v>0</v>
      </c>
    </row>
    <row r="12" spans="1:8" ht="25.5" customHeight="1" x14ac:dyDescent="0.25">
      <c r="A12" s="273" t="s">
        <v>40</v>
      </c>
      <c r="B12" s="273"/>
      <c r="C12" s="273"/>
      <c r="D12" s="273"/>
      <c r="E12" s="273"/>
      <c r="F12" s="273"/>
      <c r="G12" s="273"/>
      <c r="H12" s="51">
        <f>SUM(H5:H11)</f>
        <v>0</v>
      </c>
    </row>
    <row r="13" spans="1:8" ht="16.5" customHeight="1" x14ac:dyDescent="0.3">
      <c r="A13" s="1"/>
      <c r="B13" s="114"/>
      <c r="C13" s="114"/>
      <c r="D13" s="114"/>
      <c r="E13" s="114"/>
      <c r="F13" s="114"/>
      <c r="G13" s="114"/>
      <c r="H13" s="114"/>
    </row>
    <row r="14" spans="1:8" s="301" customFormat="1" ht="29.25" customHeight="1" x14ac:dyDescent="0.25">
      <c r="A14" s="52" t="s">
        <v>23</v>
      </c>
      <c r="B14" s="280" t="s">
        <v>24</v>
      </c>
      <c r="C14" s="280"/>
      <c r="D14" s="280"/>
      <c r="E14" s="280"/>
      <c r="F14" s="280"/>
      <c r="G14" s="280"/>
      <c r="H14" s="280"/>
    </row>
    <row r="15" spans="1:8" s="302" customFormat="1" ht="27" customHeight="1" x14ac:dyDescent="0.25">
      <c r="A15" s="52"/>
      <c r="B15" s="52"/>
      <c r="C15" s="52"/>
      <c r="D15" s="52"/>
      <c r="E15" s="52"/>
      <c r="F15" s="53"/>
      <c r="G15" s="52" t="s">
        <v>80</v>
      </c>
      <c r="H15" s="52" t="s">
        <v>81</v>
      </c>
    </row>
    <row r="16" spans="1:8" s="302" customFormat="1" ht="36" customHeight="1" x14ac:dyDescent="0.25">
      <c r="A16" s="148" t="s">
        <v>145</v>
      </c>
      <c r="B16" s="58" t="s">
        <v>146</v>
      </c>
      <c r="C16" s="177" t="s">
        <v>147</v>
      </c>
      <c r="D16" s="177" t="s">
        <v>53</v>
      </c>
      <c r="E16" s="58" t="s">
        <v>5</v>
      </c>
      <c r="F16" s="59" t="s">
        <v>6</v>
      </c>
      <c r="G16" s="177" t="s">
        <v>148</v>
      </c>
      <c r="H16" s="177" t="s">
        <v>278</v>
      </c>
    </row>
    <row r="17" spans="1:8" s="302" customFormat="1" ht="36" customHeight="1" x14ac:dyDescent="0.25">
      <c r="A17" s="26" t="s">
        <v>95</v>
      </c>
      <c r="B17" s="26">
        <v>4491</v>
      </c>
      <c r="C17" s="26" t="s">
        <v>10</v>
      </c>
      <c r="D17" s="30" t="s">
        <v>137</v>
      </c>
      <c r="E17" s="26" t="s">
        <v>101</v>
      </c>
      <c r="F17" s="28">
        <v>0.6</v>
      </c>
      <c r="G17" s="29"/>
      <c r="H17" s="29">
        <f>G17*F17</f>
        <v>0</v>
      </c>
    </row>
    <row r="18" spans="1:8" ht="36" customHeight="1" x14ac:dyDescent="0.25">
      <c r="A18" s="26" t="s">
        <v>96</v>
      </c>
      <c r="B18" s="26">
        <v>4509</v>
      </c>
      <c r="C18" s="26" t="s">
        <v>10</v>
      </c>
      <c r="D18" s="30" t="s">
        <v>138</v>
      </c>
      <c r="E18" s="26" t="s">
        <v>101</v>
      </c>
      <c r="F18" s="28">
        <v>0.2</v>
      </c>
      <c r="G18" s="29"/>
      <c r="H18" s="29">
        <f t="shared" ref="H18:H22" si="1">G18*F18</f>
        <v>0</v>
      </c>
    </row>
    <row r="19" spans="1:8" ht="27" customHeight="1" x14ac:dyDescent="0.25">
      <c r="A19" s="26" t="s">
        <v>97</v>
      </c>
      <c r="B19" s="26">
        <v>5061</v>
      </c>
      <c r="C19" s="26" t="s">
        <v>10</v>
      </c>
      <c r="D19" s="30" t="s">
        <v>82</v>
      </c>
      <c r="E19" s="26" t="s">
        <v>69</v>
      </c>
      <c r="F19" s="28">
        <v>0.01</v>
      </c>
      <c r="G19" s="29"/>
      <c r="H19" s="29">
        <f t="shared" si="1"/>
        <v>0</v>
      </c>
    </row>
    <row r="20" spans="1:8" ht="46.5" customHeight="1" x14ac:dyDescent="0.25">
      <c r="A20" s="26" t="s">
        <v>98</v>
      </c>
      <c r="B20" s="26">
        <v>7170</v>
      </c>
      <c r="C20" s="26" t="s">
        <v>10</v>
      </c>
      <c r="D20" s="54" t="s">
        <v>260</v>
      </c>
      <c r="E20" s="26" t="s">
        <v>93</v>
      </c>
      <c r="F20" s="28">
        <v>1.2</v>
      </c>
      <c r="G20" s="55"/>
      <c r="H20" s="29">
        <f t="shared" si="1"/>
        <v>0</v>
      </c>
    </row>
    <row r="21" spans="1:8" ht="35.25" customHeight="1" x14ac:dyDescent="0.25">
      <c r="A21" s="26" t="s">
        <v>99</v>
      </c>
      <c r="B21" s="26">
        <v>88239</v>
      </c>
      <c r="C21" s="26" t="s">
        <v>10</v>
      </c>
      <c r="D21" s="54" t="s">
        <v>71</v>
      </c>
      <c r="E21" s="26" t="s">
        <v>91</v>
      </c>
      <c r="F21" s="28">
        <v>0.53</v>
      </c>
      <c r="G21" s="55"/>
      <c r="H21" s="29">
        <f t="shared" si="1"/>
        <v>0</v>
      </c>
    </row>
    <row r="22" spans="1:8" ht="37.5" customHeight="1" x14ac:dyDescent="0.25">
      <c r="A22" s="26" t="s">
        <v>100</v>
      </c>
      <c r="B22" s="26">
        <v>88262</v>
      </c>
      <c r="C22" s="26" t="s">
        <v>10</v>
      </c>
      <c r="D22" s="54" t="s">
        <v>83</v>
      </c>
      <c r="E22" s="26" t="s">
        <v>91</v>
      </c>
      <c r="F22" s="28">
        <v>0.44</v>
      </c>
      <c r="G22" s="55"/>
      <c r="H22" s="29">
        <f t="shared" si="1"/>
        <v>0</v>
      </c>
    </row>
    <row r="23" spans="1:8" ht="25.5" customHeight="1" x14ac:dyDescent="0.25">
      <c r="A23" s="273" t="s">
        <v>40</v>
      </c>
      <c r="B23" s="273"/>
      <c r="C23" s="273"/>
      <c r="D23" s="273"/>
      <c r="E23" s="273"/>
      <c r="F23" s="273"/>
      <c r="G23" s="273"/>
      <c r="H23" s="51">
        <f>SUM(H17:H22)</f>
        <v>0</v>
      </c>
    </row>
    <row r="24" spans="1:8" ht="15.75" x14ac:dyDescent="0.25">
      <c r="A24" s="56"/>
      <c r="B24" s="56"/>
      <c r="C24" s="56"/>
      <c r="D24" s="56"/>
      <c r="E24" s="56"/>
      <c r="F24" s="56"/>
      <c r="G24" s="56"/>
      <c r="H24" s="56"/>
    </row>
    <row r="25" spans="1:8" ht="29.25" customHeight="1" x14ac:dyDescent="0.25">
      <c r="A25" s="75" t="s">
        <v>14</v>
      </c>
      <c r="B25" s="277" t="s">
        <v>265</v>
      </c>
      <c r="C25" s="277"/>
      <c r="D25" s="277"/>
      <c r="E25" s="277"/>
      <c r="F25" s="277"/>
      <c r="G25" s="277"/>
      <c r="H25" s="177" t="s">
        <v>764</v>
      </c>
    </row>
    <row r="26" spans="1:8" ht="36" x14ac:dyDescent="0.25">
      <c r="A26" s="148" t="s">
        <v>145</v>
      </c>
      <c r="B26" s="58" t="s">
        <v>146</v>
      </c>
      <c r="C26" s="75" t="s">
        <v>147</v>
      </c>
      <c r="D26" s="75" t="s">
        <v>53</v>
      </c>
      <c r="E26" s="58" t="s">
        <v>5</v>
      </c>
      <c r="F26" s="59" t="s">
        <v>6</v>
      </c>
      <c r="G26" s="75" t="s">
        <v>148</v>
      </c>
      <c r="H26" s="177" t="s">
        <v>278</v>
      </c>
    </row>
    <row r="27" spans="1:8" ht="26.25" customHeight="1" x14ac:dyDescent="0.25">
      <c r="A27" s="26" t="s">
        <v>102</v>
      </c>
      <c r="B27" s="26">
        <v>88315</v>
      </c>
      <c r="C27" s="26" t="s">
        <v>10</v>
      </c>
      <c r="D27" s="30" t="s">
        <v>49</v>
      </c>
      <c r="E27" s="26" t="s">
        <v>91</v>
      </c>
      <c r="F27" s="26">
        <v>0.5</v>
      </c>
      <c r="G27" s="29"/>
      <c r="H27" s="29">
        <f>G27*F27</f>
        <v>0</v>
      </c>
    </row>
    <row r="28" spans="1:8" ht="30.75" customHeight="1" x14ac:dyDescent="0.25">
      <c r="A28" s="26" t="s">
        <v>103</v>
      </c>
      <c r="B28" s="26">
        <v>88316</v>
      </c>
      <c r="C28" s="26" t="s">
        <v>10</v>
      </c>
      <c r="D28" s="30" t="s">
        <v>47</v>
      </c>
      <c r="E28" s="26" t="s">
        <v>91</v>
      </c>
      <c r="F28" s="26">
        <v>1</v>
      </c>
      <c r="G28" s="29"/>
      <c r="H28" s="29">
        <f>G28*F28</f>
        <v>0</v>
      </c>
    </row>
    <row r="29" spans="1:8" ht="24.75" customHeight="1" x14ac:dyDescent="0.25">
      <c r="A29" s="273" t="s">
        <v>40</v>
      </c>
      <c r="B29" s="273"/>
      <c r="C29" s="273"/>
      <c r="D29" s="273"/>
      <c r="E29" s="273"/>
      <c r="F29" s="273"/>
      <c r="G29" s="273"/>
      <c r="H29" s="51">
        <f>SUM(H27:H28)</f>
        <v>0</v>
      </c>
    </row>
    <row r="30" spans="1:8" ht="27.75" customHeight="1" x14ac:dyDescent="0.25">
      <c r="A30" s="56"/>
      <c r="B30" s="56"/>
      <c r="C30" s="56"/>
      <c r="D30" s="56"/>
      <c r="E30" s="56"/>
      <c r="F30" s="56"/>
      <c r="G30" s="56"/>
      <c r="H30" s="56"/>
    </row>
    <row r="31" spans="1:8" ht="27.75" customHeight="1" x14ac:dyDescent="0.25">
      <c r="A31" s="36" t="s">
        <v>19</v>
      </c>
      <c r="B31" s="277" t="s">
        <v>142</v>
      </c>
      <c r="C31" s="277"/>
      <c r="D31" s="277"/>
      <c r="E31" s="277"/>
      <c r="F31" s="277"/>
      <c r="G31" s="277"/>
      <c r="H31" s="177" t="s">
        <v>277</v>
      </c>
    </row>
    <row r="32" spans="1:8" ht="27.75" customHeight="1" x14ac:dyDescent="0.25">
      <c r="A32" s="36" t="s">
        <v>145</v>
      </c>
      <c r="B32" s="58" t="s">
        <v>146</v>
      </c>
      <c r="C32" s="36" t="s">
        <v>147</v>
      </c>
      <c r="D32" s="36" t="s">
        <v>53</v>
      </c>
      <c r="E32" s="58" t="s">
        <v>5</v>
      </c>
      <c r="F32" s="59" t="s">
        <v>6</v>
      </c>
      <c r="G32" s="36" t="s">
        <v>148</v>
      </c>
      <c r="H32" s="177" t="s">
        <v>278</v>
      </c>
    </row>
    <row r="33" spans="1:8" ht="39" customHeight="1" x14ac:dyDescent="0.25">
      <c r="A33" s="26" t="s">
        <v>604</v>
      </c>
      <c r="B33" s="40" t="s">
        <v>149</v>
      </c>
      <c r="C33" s="26" t="s">
        <v>10</v>
      </c>
      <c r="D33" s="30" t="s">
        <v>150</v>
      </c>
      <c r="E33" s="40" t="s">
        <v>90</v>
      </c>
      <c r="F33" s="28">
        <v>0.13</v>
      </c>
      <c r="G33" s="72"/>
      <c r="H33" s="32">
        <f>(F33*G33)</f>
        <v>0</v>
      </c>
    </row>
    <row r="34" spans="1:8" ht="62.25" customHeight="1" x14ac:dyDescent="0.25">
      <c r="A34" s="26" t="s">
        <v>605</v>
      </c>
      <c r="B34" s="40" t="s">
        <v>151</v>
      </c>
      <c r="C34" s="26" t="s">
        <v>10</v>
      </c>
      <c r="D34" s="30" t="s">
        <v>152</v>
      </c>
      <c r="E34" s="40" t="s">
        <v>90</v>
      </c>
      <c r="F34" s="28">
        <v>2</v>
      </c>
      <c r="G34" s="72"/>
      <c r="H34" s="32">
        <f>(F34*G34)</f>
        <v>0</v>
      </c>
    </row>
    <row r="35" spans="1:8" ht="33" customHeight="1" x14ac:dyDescent="0.25">
      <c r="A35" s="26" t="s">
        <v>606</v>
      </c>
      <c r="B35" s="40" t="s">
        <v>153</v>
      </c>
      <c r="C35" s="26" t="s">
        <v>10</v>
      </c>
      <c r="D35" s="30" t="s">
        <v>154</v>
      </c>
      <c r="E35" s="40" t="s">
        <v>101</v>
      </c>
      <c r="F35" s="28">
        <v>6</v>
      </c>
      <c r="G35" s="72"/>
      <c r="H35" s="32">
        <f t="shared" ref="H35:H52" si="2">(F35*G35)</f>
        <v>0</v>
      </c>
    </row>
    <row r="36" spans="1:8" ht="49.5" customHeight="1" x14ac:dyDescent="0.25">
      <c r="A36" s="26" t="s">
        <v>607</v>
      </c>
      <c r="B36" s="40" t="s">
        <v>155</v>
      </c>
      <c r="C36" s="26" t="s">
        <v>10</v>
      </c>
      <c r="D36" s="60" t="s">
        <v>156</v>
      </c>
      <c r="E36" s="40" t="s">
        <v>101</v>
      </c>
      <c r="F36" s="28">
        <v>150</v>
      </c>
      <c r="G36" s="73"/>
      <c r="H36" s="32">
        <f t="shared" si="2"/>
        <v>0</v>
      </c>
    </row>
    <row r="37" spans="1:8" ht="60.75" customHeight="1" x14ac:dyDescent="0.25">
      <c r="A37" s="26" t="s">
        <v>608</v>
      </c>
      <c r="B37" s="40" t="s">
        <v>157</v>
      </c>
      <c r="C37" s="26" t="s">
        <v>10</v>
      </c>
      <c r="D37" s="60" t="s">
        <v>158</v>
      </c>
      <c r="E37" s="40" t="s">
        <v>90</v>
      </c>
      <c r="F37" s="28">
        <v>1</v>
      </c>
      <c r="G37" s="73"/>
      <c r="H37" s="32">
        <f t="shared" si="2"/>
        <v>0</v>
      </c>
    </row>
    <row r="38" spans="1:8" ht="50.25" customHeight="1" x14ac:dyDescent="0.25">
      <c r="A38" s="26" t="s">
        <v>609</v>
      </c>
      <c r="B38" s="40" t="s">
        <v>159</v>
      </c>
      <c r="C38" s="26" t="s">
        <v>10</v>
      </c>
      <c r="D38" s="60" t="s">
        <v>160</v>
      </c>
      <c r="E38" s="40" t="s">
        <v>90</v>
      </c>
      <c r="F38" s="28">
        <v>2</v>
      </c>
      <c r="G38" s="73"/>
      <c r="H38" s="32">
        <f t="shared" si="2"/>
        <v>0</v>
      </c>
    </row>
    <row r="39" spans="1:8" ht="48.75" customHeight="1" x14ac:dyDescent="0.25">
      <c r="A39" s="26" t="s">
        <v>610</v>
      </c>
      <c r="B39" s="40" t="s">
        <v>161</v>
      </c>
      <c r="C39" s="26" t="s">
        <v>10</v>
      </c>
      <c r="D39" s="60" t="s">
        <v>162</v>
      </c>
      <c r="E39" s="40" t="s">
        <v>90</v>
      </c>
      <c r="F39" s="28">
        <v>8</v>
      </c>
      <c r="G39" s="73"/>
      <c r="H39" s="32">
        <f t="shared" si="2"/>
        <v>0</v>
      </c>
    </row>
    <row r="40" spans="1:8" ht="38.25" customHeight="1" x14ac:dyDescent="0.25">
      <c r="A40" s="26" t="s">
        <v>611</v>
      </c>
      <c r="B40" s="40" t="s">
        <v>163</v>
      </c>
      <c r="C40" s="26" t="s">
        <v>10</v>
      </c>
      <c r="D40" s="60" t="s">
        <v>164</v>
      </c>
      <c r="E40" s="40" t="s">
        <v>90</v>
      </c>
      <c r="F40" s="28">
        <v>4</v>
      </c>
      <c r="G40" s="73"/>
      <c r="H40" s="32">
        <f t="shared" si="2"/>
        <v>0</v>
      </c>
    </row>
    <row r="41" spans="1:8" ht="36" customHeight="1" x14ac:dyDescent="0.25">
      <c r="A41" s="26" t="s">
        <v>612</v>
      </c>
      <c r="B41" s="40" t="s">
        <v>165</v>
      </c>
      <c r="C41" s="26" t="s">
        <v>10</v>
      </c>
      <c r="D41" s="60" t="s">
        <v>112</v>
      </c>
      <c r="E41" s="40" t="s">
        <v>90</v>
      </c>
      <c r="F41" s="28">
        <v>1</v>
      </c>
      <c r="G41" s="73"/>
      <c r="H41" s="32">
        <f t="shared" si="2"/>
        <v>0</v>
      </c>
    </row>
    <row r="42" spans="1:8" ht="21.75" customHeight="1" x14ac:dyDescent="0.25">
      <c r="A42" s="26" t="s">
        <v>613</v>
      </c>
      <c r="B42" s="40" t="s">
        <v>166</v>
      </c>
      <c r="C42" s="26" t="s">
        <v>10</v>
      </c>
      <c r="D42" s="60" t="s">
        <v>167</v>
      </c>
      <c r="E42" s="40" t="s">
        <v>101</v>
      </c>
      <c r="F42" s="28">
        <v>8</v>
      </c>
      <c r="G42" s="73"/>
      <c r="H42" s="32">
        <f t="shared" si="2"/>
        <v>0</v>
      </c>
    </row>
    <row r="43" spans="1:8" ht="48.75" customHeight="1" x14ac:dyDescent="0.25">
      <c r="A43" s="26" t="s">
        <v>614</v>
      </c>
      <c r="B43" s="40" t="s">
        <v>168</v>
      </c>
      <c r="C43" s="26" t="s">
        <v>10</v>
      </c>
      <c r="D43" s="60" t="s">
        <v>169</v>
      </c>
      <c r="E43" s="40" t="s">
        <v>255</v>
      </c>
      <c r="F43" s="28">
        <v>1</v>
      </c>
      <c r="G43" s="73"/>
      <c r="H43" s="32">
        <f t="shared" si="2"/>
        <v>0</v>
      </c>
    </row>
    <row r="44" spans="1:8" ht="66" customHeight="1" x14ac:dyDescent="0.25">
      <c r="A44" s="26" t="s">
        <v>615</v>
      </c>
      <c r="B44" s="40" t="s">
        <v>170</v>
      </c>
      <c r="C44" s="26" t="s">
        <v>10</v>
      </c>
      <c r="D44" s="60" t="s">
        <v>171</v>
      </c>
      <c r="E44" s="40" t="s">
        <v>90</v>
      </c>
      <c r="F44" s="28">
        <v>1</v>
      </c>
      <c r="G44" s="73"/>
      <c r="H44" s="32">
        <f>(F44*G44)</f>
        <v>0</v>
      </c>
    </row>
    <row r="45" spans="1:8" ht="54" customHeight="1" x14ac:dyDescent="0.25">
      <c r="A45" s="26" t="s">
        <v>616</v>
      </c>
      <c r="B45" s="40" t="s">
        <v>172</v>
      </c>
      <c r="C45" s="26" t="s">
        <v>10</v>
      </c>
      <c r="D45" s="60" t="s">
        <v>173</v>
      </c>
      <c r="E45" s="40" t="s">
        <v>90</v>
      </c>
      <c r="F45" s="28">
        <v>1</v>
      </c>
      <c r="G45" s="73"/>
      <c r="H45" s="32">
        <f t="shared" si="2"/>
        <v>0</v>
      </c>
    </row>
    <row r="46" spans="1:8" ht="60.75" customHeight="1" x14ac:dyDescent="0.25">
      <c r="A46" s="26" t="s">
        <v>617</v>
      </c>
      <c r="B46" s="40" t="s">
        <v>174</v>
      </c>
      <c r="C46" s="26" t="s">
        <v>10</v>
      </c>
      <c r="D46" s="60" t="s">
        <v>175</v>
      </c>
      <c r="E46" s="40" t="s">
        <v>90</v>
      </c>
      <c r="F46" s="28">
        <v>2</v>
      </c>
      <c r="G46" s="73"/>
      <c r="H46" s="32">
        <f t="shared" si="2"/>
        <v>0</v>
      </c>
    </row>
    <row r="47" spans="1:8" ht="53.25" customHeight="1" x14ac:dyDescent="0.25">
      <c r="A47" s="26" t="s">
        <v>618</v>
      </c>
      <c r="B47" s="40" t="s">
        <v>176</v>
      </c>
      <c r="C47" s="26" t="s">
        <v>10</v>
      </c>
      <c r="D47" s="60" t="s">
        <v>177</v>
      </c>
      <c r="E47" s="40" t="s">
        <v>90</v>
      </c>
      <c r="F47" s="28">
        <v>2</v>
      </c>
      <c r="G47" s="73"/>
      <c r="H47" s="32">
        <f t="shared" si="2"/>
        <v>0</v>
      </c>
    </row>
    <row r="48" spans="1:8" ht="44.25" customHeight="1" x14ac:dyDescent="0.25">
      <c r="A48" s="26" t="s">
        <v>619</v>
      </c>
      <c r="B48" s="40" t="s">
        <v>178</v>
      </c>
      <c r="C48" s="26" t="s">
        <v>10</v>
      </c>
      <c r="D48" s="60" t="s">
        <v>179</v>
      </c>
      <c r="E48" s="40" t="s">
        <v>90</v>
      </c>
      <c r="F48" s="28">
        <v>2</v>
      </c>
      <c r="G48" s="73"/>
      <c r="H48" s="32">
        <f t="shared" si="2"/>
        <v>0</v>
      </c>
    </row>
    <row r="49" spans="1:8" ht="30" x14ac:dyDescent="0.25">
      <c r="A49" s="26" t="s">
        <v>620</v>
      </c>
      <c r="B49" s="40" t="s">
        <v>180</v>
      </c>
      <c r="C49" s="26" t="s">
        <v>10</v>
      </c>
      <c r="D49" s="60" t="s">
        <v>123</v>
      </c>
      <c r="E49" s="40" t="s">
        <v>90</v>
      </c>
      <c r="F49" s="28">
        <v>2</v>
      </c>
      <c r="G49" s="73"/>
      <c r="H49" s="32">
        <f t="shared" si="2"/>
        <v>0</v>
      </c>
    </row>
    <row r="50" spans="1:8" ht="51.75" customHeight="1" x14ac:dyDescent="0.25">
      <c r="A50" s="26" t="s">
        <v>621</v>
      </c>
      <c r="B50" s="40" t="s">
        <v>181</v>
      </c>
      <c r="C50" s="26" t="s">
        <v>10</v>
      </c>
      <c r="D50" s="60" t="s">
        <v>124</v>
      </c>
      <c r="E50" s="40" t="s">
        <v>90</v>
      </c>
      <c r="F50" s="28">
        <v>2</v>
      </c>
      <c r="G50" s="73"/>
      <c r="H50" s="32">
        <f t="shared" si="2"/>
        <v>0</v>
      </c>
    </row>
    <row r="51" spans="1:8" ht="35.25" customHeight="1" x14ac:dyDescent="0.25">
      <c r="A51" s="26" t="s">
        <v>622</v>
      </c>
      <c r="B51" s="40" t="s">
        <v>182</v>
      </c>
      <c r="C51" s="26" t="s">
        <v>10</v>
      </c>
      <c r="D51" s="60" t="s">
        <v>128</v>
      </c>
      <c r="E51" s="40" t="s">
        <v>91</v>
      </c>
      <c r="F51" s="28">
        <v>16</v>
      </c>
      <c r="G51" s="73"/>
      <c r="H51" s="32">
        <f t="shared" si="2"/>
        <v>0</v>
      </c>
    </row>
    <row r="52" spans="1:8" ht="36.75" customHeight="1" x14ac:dyDescent="0.25">
      <c r="A52" s="26" t="s">
        <v>623</v>
      </c>
      <c r="B52" s="40" t="s">
        <v>183</v>
      </c>
      <c r="C52" s="26" t="s">
        <v>10</v>
      </c>
      <c r="D52" s="60" t="s">
        <v>47</v>
      </c>
      <c r="E52" s="40" t="s">
        <v>91</v>
      </c>
      <c r="F52" s="28">
        <v>16</v>
      </c>
      <c r="G52" s="73"/>
      <c r="H52" s="32">
        <f t="shared" si="2"/>
        <v>0</v>
      </c>
    </row>
    <row r="53" spans="1:8" ht="27.75" customHeight="1" x14ac:dyDescent="0.25">
      <c r="A53" s="273" t="s">
        <v>40</v>
      </c>
      <c r="B53" s="273"/>
      <c r="C53" s="273"/>
      <c r="D53" s="273"/>
      <c r="E53" s="273"/>
      <c r="F53" s="273"/>
      <c r="G53" s="273"/>
      <c r="H53" s="51">
        <f>SUM(H33:H52)</f>
        <v>0</v>
      </c>
    </row>
    <row r="54" spans="1:8" ht="25.5" customHeight="1" x14ac:dyDescent="0.25">
      <c r="A54" s="56"/>
      <c r="B54" s="56"/>
      <c r="C54" s="56"/>
      <c r="D54" s="56"/>
      <c r="E54" s="56"/>
      <c r="F54" s="56"/>
      <c r="G54" s="56"/>
      <c r="H54" s="56"/>
    </row>
    <row r="55" spans="1:8" ht="29.25" customHeight="1" x14ac:dyDescent="0.25">
      <c r="A55" s="36" t="s">
        <v>25</v>
      </c>
      <c r="B55" s="277" t="s">
        <v>184</v>
      </c>
      <c r="C55" s="277"/>
      <c r="D55" s="277"/>
      <c r="E55" s="277"/>
      <c r="F55" s="277"/>
      <c r="G55" s="277"/>
      <c r="H55" s="177" t="s">
        <v>277</v>
      </c>
    </row>
    <row r="56" spans="1:8" ht="29.25" customHeight="1" x14ac:dyDescent="0.25">
      <c r="A56" s="36" t="s">
        <v>145</v>
      </c>
      <c r="B56" s="58" t="s">
        <v>146</v>
      </c>
      <c r="C56" s="36" t="s">
        <v>147</v>
      </c>
      <c r="D56" s="36" t="s">
        <v>53</v>
      </c>
      <c r="E56" s="58" t="s">
        <v>5</v>
      </c>
      <c r="F56" s="59" t="s">
        <v>6</v>
      </c>
      <c r="G56" s="36" t="s">
        <v>148</v>
      </c>
      <c r="H56" s="177" t="s">
        <v>278</v>
      </c>
    </row>
    <row r="57" spans="1:8" ht="39.75" customHeight="1" x14ac:dyDescent="0.25">
      <c r="A57" s="26" t="s">
        <v>624</v>
      </c>
      <c r="B57" s="40" t="s">
        <v>185</v>
      </c>
      <c r="C57" s="26" t="s">
        <v>10</v>
      </c>
      <c r="D57" s="30" t="s">
        <v>186</v>
      </c>
      <c r="E57" s="40" t="s">
        <v>91</v>
      </c>
      <c r="F57" s="28">
        <v>4</v>
      </c>
      <c r="G57" s="144"/>
      <c r="H57" s="32">
        <f>(F57*G57)</f>
        <v>0</v>
      </c>
    </row>
    <row r="58" spans="1:8" ht="27" customHeight="1" x14ac:dyDescent="0.25">
      <c r="A58" s="26" t="s">
        <v>625</v>
      </c>
      <c r="B58" s="40" t="s">
        <v>183</v>
      </c>
      <c r="C58" s="26" t="s">
        <v>10</v>
      </c>
      <c r="D58" s="30" t="s">
        <v>47</v>
      </c>
      <c r="E58" s="40" t="s">
        <v>91</v>
      </c>
      <c r="F58" s="28">
        <v>4</v>
      </c>
      <c r="G58" s="144"/>
      <c r="H58" s="32">
        <f t="shared" ref="H58:H68" si="3">(F58*G58)</f>
        <v>0</v>
      </c>
    </row>
    <row r="59" spans="1:8" ht="36" customHeight="1" x14ac:dyDescent="0.25">
      <c r="A59" s="26" t="s">
        <v>626</v>
      </c>
      <c r="B59" s="40" t="s">
        <v>209</v>
      </c>
      <c r="C59" s="26" t="s">
        <v>10</v>
      </c>
      <c r="D59" s="30" t="s">
        <v>187</v>
      </c>
      <c r="E59" s="40" t="s">
        <v>91</v>
      </c>
      <c r="F59" s="28">
        <v>4</v>
      </c>
      <c r="G59" s="144"/>
      <c r="H59" s="32">
        <f t="shared" si="3"/>
        <v>0</v>
      </c>
    </row>
    <row r="60" spans="1:8" ht="51" customHeight="1" x14ac:dyDescent="0.25">
      <c r="A60" s="26" t="s">
        <v>627</v>
      </c>
      <c r="B60" s="40" t="s">
        <v>188</v>
      </c>
      <c r="C60" s="26" t="s">
        <v>10</v>
      </c>
      <c r="D60" s="60" t="s">
        <v>189</v>
      </c>
      <c r="E60" s="40" t="s">
        <v>90</v>
      </c>
      <c r="F60" s="28">
        <v>1</v>
      </c>
      <c r="G60" s="145"/>
      <c r="H60" s="32">
        <f t="shared" si="3"/>
        <v>0</v>
      </c>
    </row>
    <row r="61" spans="1:8" ht="41.25" customHeight="1" x14ac:dyDescent="0.25">
      <c r="A61" s="26" t="s">
        <v>628</v>
      </c>
      <c r="B61" s="40" t="s">
        <v>190</v>
      </c>
      <c r="C61" s="26" t="s">
        <v>10</v>
      </c>
      <c r="D61" s="60" t="s">
        <v>191</v>
      </c>
      <c r="E61" s="40" t="s">
        <v>90</v>
      </c>
      <c r="F61" s="28">
        <v>5.6000000000000001E-2</v>
      </c>
      <c r="G61" s="145"/>
      <c r="H61" s="32">
        <f t="shared" si="3"/>
        <v>0</v>
      </c>
    </row>
    <row r="62" spans="1:8" ht="32.25" customHeight="1" x14ac:dyDescent="0.25">
      <c r="A62" s="26" t="s">
        <v>629</v>
      </c>
      <c r="B62" s="40" t="s">
        <v>192</v>
      </c>
      <c r="C62" s="26" t="s">
        <v>10</v>
      </c>
      <c r="D62" s="60" t="s">
        <v>193</v>
      </c>
      <c r="E62" s="40" t="s">
        <v>90</v>
      </c>
      <c r="F62" s="28">
        <v>1</v>
      </c>
      <c r="G62" s="145"/>
      <c r="H62" s="32">
        <f t="shared" si="3"/>
        <v>0</v>
      </c>
    </row>
    <row r="63" spans="1:8" ht="39" customHeight="1" x14ac:dyDescent="0.25">
      <c r="A63" s="26" t="s">
        <v>630</v>
      </c>
      <c r="B63" s="40" t="s">
        <v>194</v>
      </c>
      <c r="C63" s="26" t="s">
        <v>10</v>
      </c>
      <c r="D63" s="60" t="s">
        <v>195</v>
      </c>
      <c r="E63" s="40" t="s">
        <v>90</v>
      </c>
      <c r="F63" s="28">
        <v>1</v>
      </c>
      <c r="G63" s="145"/>
      <c r="H63" s="32">
        <f t="shared" si="3"/>
        <v>0</v>
      </c>
    </row>
    <row r="64" spans="1:8" ht="27.75" customHeight="1" x14ac:dyDescent="0.25">
      <c r="A64" s="26" t="s">
        <v>631</v>
      </c>
      <c r="B64" s="40" t="s">
        <v>196</v>
      </c>
      <c r="C64" s="26" t="s">
        <v>10</v>
      </c>
      <c r="D64" s="60" t="s">
        <v>197</v>
      </c>
      <c r="E64" s="40" t="s">
        <v>90</v>
      </c>
      <c r="F64" s="28">
        <v>5.0000000000000001E-4</v>
      </c>
      <c r="G64" s="145"/>
      <c r="H64" s="32">
        <f t="shared" si="3"/>
        <v>0</v>
      </c>
    </row>
    <row r="65" spans="1:8" ht="40.5" customHeight="1" x14ac:dyDescent="0.25">
      <c r="A65" s="26" t="s">
        <v>632</v>
      </c>
      <c r="B65" s="40" t="s">
        <v>198</v>
      </c>
      <c r="C65" s="26" t="s">
        <v>10</v>
      </c>
      <c r="D65" s="60" t="s">
        <v>199</v>
      </c>
      <c r="E65" s="40" t="s">
        <v>90</v>
      </c>
      <c r="F65" s="28">
        <v>1</v>
      </c>
      <c r="G65" s="145"/>
      <c r="H65" s="32">
        <f t="shared" si="3"/>
        <v>0</v>
      </c>
    </row>
    <row r="66" spans="1:8" ht="40.5" customHeight="1" x14ac:dyDescent="0.25">
      <c r="A66" s="26" t="s">
        <v>633</v>
      </c>
      <c r="B66" s="40" t="s">
        <v>200</v>
      </c>
      <c r="C66" s="26" t="s">
        <v>10</v>
      </c>
      <c r="D66" s="60" t="s">
        <v>201</v>
      </c>
      <c r="E66" s="40" t="s">
        <v>90</v>
      </c>
      <c r="F66" s="28">
        <v>2E-3</v>
      </c>
      <c r="G66" s="145"/>
      <c r="H66" s="32">
        <f t="shared" si="3"/>
        <v>0</v>
      </c>
    </row>
    <row r="67" spans="1:8" ht="73.5" customHeight="1" x14ac:dyDescent="0.25">
      <c r="A67" s="26" t="s">
        <v>634</v>
      </c>
      <c r="B67" s="40" t="s">
        <v>202</v>
      </c>
      <c r="C67" s="26" t="s">
        <v>10</v>
      </c>
      <c r="D67" s="60" t="s">
        <v>766</v>
      </c>
      <c r="E67" s="40" t="s">
        <v>90</v>
      </c>
      <c r="F67" s="28">
        <v>1</v>
      </c>
      <c r="G67" s="145"/>
      <c r="H67" s="32">
        <f t="shared" si="3"/>
        <v>0</v>
      </c>
    </row>
    <row r="68" spans="1:8" ht="34.5" customHeight="1" x14ac:dyDescent="0.25">
      <c r="A68" s="26" t="s">
        <v>635</v>
      </c>
      <c r="B68" s="40" t="s">
        <v>203</v>
      </c>
      <c r="C68" s="26" t="s">
        <v>10</v>
      </c>
      <c r="D68" s="60" t="s">
        <v>204</v>
      </c>
      <c r="E68" s="40" t="s">
        <v>101</v>
      </c>
      <c r="F68" s="28">
        <v>120</v>
      </c>
      <c r="G68" s="145"/>
      <c r="H68" s="32">
        <f t="shared" si="3"/>
        <v>0</v>
      </c>
    </row>
    <row r="69" spans="1:8" ht="15.75" x14ac:dyDescent="0.25">
      <c r="A69" s="273" t="s">
        <v>40</v>
      </c>
      <c r="B69" s="273"/>
      <c r="C69" s="273"/>
      <c r="D69" s="273"/>
      <c r="E69" s="273"/>
      <c r="F69" s="273"/>
      <c r="G69" s="273"/>
      <c r="H69" s="51">
        <f>SUM(H57:H68)</f>
        <v>0</v>
      </c>
    </row>
    <row r="70" spans="1:8" ht="23.25" customHeight="1" x14ac:dyDescent="0.25">
      <c r="A70" s="56"/>
      <c r="B70" s="56"/>
      <c r="C70" s="56"/>
      <c r="D70" s="56"/>
      <c r="E70" s="56"/>
      <c r="F70" s="56"/>
      <c r="G70" s="56"/>
      <c r="H70" s="56"/>
    </row>
    <row r="71" spans="1:8" ht="37.5" customHeight="1" x14ac:dyDescent="0.25">
      <c r="A71" s="36" t="s">
        <v>29</v>
      </c>
      <c r="B71" s="277" t="s">
        <v>205</v>
      </c>
      <c r="C71" s="277"/>
      <c r="D71" s="277"/>
      <c r="E71" s="277"/>
      <c r="F71" s="277"/>
      <c r="G71" s="277"/>
      <c r="H71" s="177" t="s">
        <v>277</v>
      </c>
    </row>
    <row r="72" spans="1:8" ht="37.5" customHeight="1" x14ac:dyDescent="0.25">
      <c r="A72" s="36" t="s">
        <v>145</v>
      </c>
      <c r="B72" s="58" t="s">
        <v>146</v>
      </c>
      <c r="C72" s="36" t="s">
        <v>147</v>
      </c>
      <c r="D72" s="36" t="s">
        <v>53</v>
      </c>
      <c r="E72" s="58" t="s">
        <v>5</v>
      </c>
      <c r="F72" s="59" t="s">
        <v>6</v>
      </c>
      <c r="G72" s="36" t="s">
        <v>148</v>
      </c>
      <c r="H72" s="177" t="s">
        <v>278</v>
      </c>
    </row>
    <row r="73" spans="1:8" ht="34.5" customHeight="1" x14ac:dyDescent="0.25">
      <c r="A73" s="26" t="s">
        <v>253</v>
      </c>
      <c r="B73" s="40" t="s">
        <v>185</v>
      </c>
      <c r="C73" s="26" t="s">
        <v>10</v>
      </c>
      <c r="D73" s="30" t="s">
        <v>186</v>
      </c>
      <c r="E73" s="40" t="s">
        <v>91</v>
      </c>
      <c r="F73" s="28">
        <v>3</v>
      </c>
      <c r="G73" s="144"/>
      <c r="H73" s="32">
        <f t="shared" ref="H73:H79" si="4">(F73*G73)</f>
        <v>0</v>
      </c>
    </row>
    <row r="74" spans="1:8" ht="33" customHeight="1" x14ac:dyDescent="0.25">
      <c r="A74" s="26" t="s">
        <v>254</v>
      </c>
      <c r="B74" s="40" t="s">
        <v>183</v>
      </c>
      <c r="C74" s="26" t="s">
        <v>10</v>
      </c>
      <c r="D74" s="30" t="s">
        <v>47</v>
      </c>
      <c r="E74" s="40" t="s">
        <v>91</v>
      </c>
      <c r="F74" s="28">
        <v>3</v>
      </c>
      <c r="G74" s="144"/>
      <c r="H74" s="32">
        <f t="shared" si="4"/>
        <v>0</v>
      </c>
    </row>
    <row r="75" spans="1:8" ht="36.75" customHeight="1" x14ac:dyDescent="0.25">
      <c r="A75" s="26" t="s">
        <v>636</v>
      </c>
      <c r="B75" s="40" t="s">
        <v>209</v>
      </c>
      <c r="C75" s="26" t="s">
        <v>10</v>
      </c>
      <c r="D75" s="30" t="s">
        <v>187</v>
      </c>
      <c r="E75" s="40" t="s">
        <v>91</v>
      </c>
      <c r="F75" s="28">
        <v>3</v>
      </c>
      <c r="G75" s="144"/>
      <c r="H75" s="32">
        <f t="shared" si="4"/>
        <v>0</v>
      </c>
    </row>
    <row r="76" spans="1:8" ht="102" customHeight="1" x14ac:dyDescent="0.25">
      <c r="A76" s="26" t="s">
        <v>637</v>
      </c>
      <c r="B76" s="40" t="s">
        <v>206</v>
      </c>
      <c r="C76" s="26" t="s">
        <v>10</v>
      </c>
      <c r="D76" s="60" t="s">
        <v>207</v>
      </c>
      <c r="E76" s="40" t="s">
        <v>90</v>
      </c>
      <c r="F76" s="28">
        <v>1</v>
      </c>
      <c r="G76" s="145"/>
      <c r="H76" s="32">
        <f t="shared" si="4"/>
        <v>0</v>
      </c>
    </row>
    <row r="77" spans="1:8" ht="33.75" customHeight="1" x14ac:dyDescent="0.25">
      <c r="A77" s="26" t="s">
        <v>638</v>
      </c>
      <c r="B77" s="40" t="s">
        <v>196</v>
      </c>
      <c r="C77" s="26" t="s">
        <v>10</v>
      </c>
      <c r="D77" s="60" t="s">
        <v>197</v>
      </c>
      <c r="E77" s="40" t="s">
        <v>90</v>
      </c>
      <c r="F77" s="28">
        <v>0.5</v>
      </c>
      <c r="G77" s="145"/>
      <c r="H77" s="32">
        <f t="shared" si="4"/>
        <v>0</v>
      </c>
    </row>
    <row r="78" spans="1:8" ht="30.75" customHeight="1" x14ac:dyDescent="0.25">
      <c r="A78" s="26" t="s">
        <v>639</v>
      </c>
      <c r="B78" s="40" t="s">
        <v>200</v>
      </c>
      <c r="C78" s="26" t="s">
        <v>10</v>
      </c>
      <c r="D78" s="60" t="s">
        <v>201</v>
      </c>
      <c r="E78" s="40" t="s">
        <v>90</v>
      </c>
      <c r="F78" s="28">
        <v>0.2</v>
      </c>
      <c r="G78" s="145"/>
      <c r="H78" s="32">
        <f t="shared" si="4"/>
        <v>0</v>
      </c>
    </row>
    <row r="79" spans="1:8" ht="51" customHeight="1" x14ac:dyDescent="0.25">
      <c r="A79" s="26" t="s">
        <v>640</v>
      </c>
      <c r="B79" s="40" t="s">
        <v>208</v>
      </c>
      <c r="C79" s="26" t="s">
        <v>10</v>
      </c>
      <c r="D79" s="60" t="s">
        <v>261</v>
      </c>
      <c r="E79" s="40" t="s">
        <v>101</v>
      </c>
      <c r="F79" s="28">
        <v>10</v>
      </c>
      <c r="G79" s="145"/>
      <c r="H79" s="32">
        <f t="shared" si="4"/>
        <v>0</v>
      </c>
    </row>
    <row r="80" spans="1:8" ht="30" customHeight="1" x14ac:dyDescent="0.25">
      <c r="A80" s="273" t="s">
        <v>40</v>
      </c>
      <c r="B80" s="273"/>
      <c r="C80" s="273"/>
      <c r="D80" s="273"/>
      <c r="E80" s="273"/>
      <c r="F80" s="273"/>
      <c r="G80" s="273"/>
      <c r="H80" s="51">
        <f>SUM(H73:H79)</f>
        <v>0</v>
      </c>
    </row>
    <row r="81" spans="1:8" ht="21" customHeight="1" x14ac:dyDescent="0.25">
      <c r="A81" s="56"/>
      <c r="B81" s="56"/>
      <c r="C81" s="56"/>
      <c r="D81" s="56"/>
      <c r="E81" s="56"/>
      <c r="F81" s="56"/>
      <c r="G81" s="56"/>
      <c r="H81" s="56"/>
    </row>
    <row r="82" spans="1:8" ht="66.75" customHeight="1" x14ac:dyDescent="0.25">
      <c r="A82" s="113" t="s">
        <v>651</v>
      </c>
      <c r="B82" s="270" t="s">
        <v>287</v>
      </c>
      <c r="C82" s="271"/>
      <c r="D82" s="271"/>
      <c r="E82" s="271"/>
      <c r="F82" s="271"/>
      <c r="G82" s="272"/>
      <c r="H82" s="113" t="s">
        <v>277</v>
      </c>
    </row>
    <row r="83" spans="1:8" ht="27" customHeight="1" x14ac:dyDescent="0.25">
      <c r="A83" s="135">
        <v>1</v>
      </c>
      <c r="B83" s="136" t="s">
        <v>279</v>
      </c>
      <c r="C83" s="137"/>
      <c r="D83" s="137"/>
      <c r="E83" s="137"/>
      <c r="F83" s="137"/>
      <c r="G83" s="137"/>
      <c r="H83" s="138"/>
    </row>
    <row r="84" spans="1:8" ht="52.5" customHeight="1" x14ac:dyDescent="0.25">
      <c r="A84" s="113" t="s">
        <v>2</v>
      </c>
      <c r="B84" s="113" t="s">
        <v>57</v>
      </c>
      <c r="C84" s="113" t="s">
        <v>56</v>
      </c>
      <c r="D84" s="113" t="s">
        <v>53</v>
      </c>
      <c r="E84" s="113" t="s">
        <v>5</v>
      </c>
      <c r="F84" s="59" t="s">
        <v>6</v>
      </c>
      <c r="G84" s="113" t="s">
        <v>54</v>
      </c>
      <c r="H84" s="113" t="s">
        <v>278</v>
      </c>
    </row>
    <row r="85" spans="1:8" ht="48" customHeight="1" x14ac:dyDescent="0.25">
      <c r="A85" s="86" t="s">
        <v>11</v>
      </c>
      <c r="B85" s="86">
        <v>93358</v>
      </c>
      <c r="C85" s="86" t="s">
        <v>10</v>
      </c>
      <c r="D85" s="87" t="s">
        <v>211</v>
      </c>
      <c r="E85" s="86" t="s">
        <v>280</v>
      </c>
      <c r="F85" s="121">
        <v>0.83199999999999996</v>
      </c>
      <c r="G85" s="122"/>
      <c r="H85" s="33">
        <f>G85*F85</f>
        <v>0</v>
      </c>
    </row>
    <row r="86" spans="1:8" ht="60" customHeight="1" x14ac:dyDescent="0.25">
      <c r="A86" s="86" t="s">
        <v>12</v>
      </c>
      <c r="B86" s="86">
        <v>96555</v>
      </c>
      <c r="C86" s="86" t="s">
        <v>10</v>
      </c>
      <c r="D86" s="87" t="s">
        <v>215</v>
      </c>
      <c r="E86" s="86" t="s">
        <v>280</v>
      </c>
      <c r="F86" s="121">
        <v>0.83199999999999996</v>
      </c>
      <c r="G86" s="122"/>
      <c r="H86" s="33">
        <f>G86*F86</f>
        <v>0</v>
      </c>
    </row>
    <row r="87" spans="1:8" ht="27.75" customHeight="1" x14ac:dyDescent="0.25">
      <c r="A87" s="135">
        <v>2</v>
      </c>
      <c r="B87" s="281" t="s">
        <v>282</v>
      </c>
      <c r="C87" s="282"/>
      <c r="D87" s="282"/>
      <c r="E87" s="282"/>
      <c r="F87" s="282"/>
      <c r="G87" s="282"/>
      <c r="H87" s="283"/>
    </row>
    <row r="88" spans="1:8" ht="67.5" customHeight="1" x14ac:dyDescent="0.25">
      <c r="A88" s="124" t="s">
        <v>16</v>
      </c>
      <c r="B88" s="124">
        <v>100766</v>
      </c>
      <c r="C88" s="124" t="s">
        <v>10</v>
      </c>
      <c r="D88" s="125" t="s">
        <v>281</v>
      </c>
      <c r="E88" s="124" t="s">
        <v>218</v>
      </c>
      <c r="F88" s="126">
        <v>282.72000000000003</v>
      </c>
      <c r="G88" s="127"/>
      <c r="H88" s="128">
        <f>G88*F88</f>
        <v>0</v>
      </c>
    </row>
    <row r="89" spans="1:8" ht="35.25" customHeight="1" x14ac:dyDescent="0.25">
      <c r="A89" s="139">
        <v>3</v>
      </c>
      <c r="B89" s="298" t="s">
        <v>288</v>
      </c>
      <c r="C89" s="299"/>
      <c r="D89" s="299"/>
      <c r="E89" s="299"/>
      <c r="F89" s="299"/>
      <c r="G89" s="299"/>
      <c r="H89" s="300"/>
    </row>
    <row r="90" spans="1:8" ht="78" customHeight="1" x14ac:dyDescent="0.25">
      <c r="A90" s="86" t="s">
        <v>26</v>
      </c>
      <c r="B90" s="86">
        <v>100764</v>
      </c>
      <c r="C90" s="86" t="s">
        <v>10</v>
      </c>
      <c r="D90" s="87" t="s">
        <v>283</v>
      </c>
      <c r="E90" s="86" t="s">
        <v>218</v>
      </c>
      <c r="F90" s="121">
        <v>186</v>
      </c>
      <c r="G90" s="122"/>
      <c r="H90" s="33">
        <f>G90*F90</f>
        <v>0</v>
      </c>
    </row>
    <row r="91" spans="1:8" ht="30.75" customHeight="1" x14ac:dyDescent="0.25">
      <c r="A91" s="135">
        <v>4</v>
      </c>
      <c r="B91" s="281" t="s">
        <v>289</v>
      </c>
      <c r="C91" s="282"/>
      <c r="D91" s="282"/>
      <c r="E91" s="282"/>
      <c r="F91" s="282"/>
      <c r="G91" s="282"/>
      <c r="H91" s="283"/>
    </row>
    <row r="92" spans="1:8" ht="83.25" customHeight="1" x14ac:dyDescent="0.25">
      <c r="A92" s="86" t="s">
        <v>36</v>
      </c>
      <c r="B92" s="86">
        <v>100764</v>
      </c>
      <c r="C92" s="86" t="s">
        <v>10</v>
      </c>
      <c r="D92" s="87" t="s">
        <v>283</v>
      </c>
      <c r="E92" s="86" t="s">
        <v>218</v>
      </c>
      <c r="F92" s="121">
        <v>219.6</v>
      </c>
      <c r="G92" s="122"/>
      <c r="H92" s="33">
        <f>G92*F92</f>
        <v>0</v>
      </c>
    </row>
    <row r="93" spans="1:8" ht="26.25" customHeight="1" x14ac:dyDescent="0.25">
      <c r="A93" s="135">
        <v>5</v>
      </c>
      <c r="B93" s="281" t="s">
        <v>285</v>
      </c>
      <c r="C93" s="282"/>
      <c r="D93" s="282"/>
      <c r="E93" s="282"/>
      <c r="F93" s="282"/>
      <c r="G93" s="282"/>
      <c r="H93" s="283"/>
    </row>
    <row r="94" spans="1:8" ht="75" customHeight="1" x14ac:dyDescent="0.25">
      <c r="A94" s="86" t="s">
        <v>39</v>
      </c>
      <c r="B94" s="86">
        <v>100742</v>
      </c>
      <c r="C94" s="86" t="s">
        <v>10</v>
      </c>
      <c r="D94" s="87" t="s">
        <v>286</v>
      </c>
      <c r="E94" s="86" t="s">
        <v>284</v>
      </c>
      <c r="F94" s="121">
        <v>31.68</v>
      </c>
      <c r="G94" s="122"/>
      <c r="H94" s="33">
        <f>G94*F94</f>
        <v>0</v>
      </c>
    </row>
    <row r="95" spans="1:8" ht="36" customHeight="1" x14ac:dyDescent="0.25">
      <c r="A95" s="135">
        <v>6</v>
      </c>
      <c r="B95" s="281" t="s">
        <v>290</v>
      </c>
      <c r="C95" s="282"/>
      <c r="D95" s="282"/>
      <c r="E95" s="282"/>
      <c r="F95" s="282"/>
      <c r="G95" s="282"/>
      <c r="H95" s="283"/>
    </row>
    <row r="96" spans="1:8" ht="48.75" customHeight="1" x14ac:dyDescent="0.25">
      <c r="A96" s="86" t="s">
        <v>45</v>
      </c>
      <c r="B96" s="86">
        <v>1319</v>
      </c>
      <c r="C96" s="86" t="s">
        <v>10</v>
      </c>
      <c r="D96" s="87" t="s">
        <v>291</v>
      </c>
      <c r="E96" s="86" t="s">
        <v>218</v>
      </c>
      <c r="F96" s="121">
        <v>23.94</v>
      </c>
      <c r="G96" s="122"/>
      <c r="H96" s="33">
        <f>G96*F96</f>
        <v>0</v>
      </c>
    </row>
    <row r="97" spans="1:8" ht="29.25" customHeight="1" x14ac:dyDescent="0.25">
      <c r="A97" s="273" t="s">
        <v>40</v>
      </c>
      <c r="B97" s="273"/>
      <c r="C97" s="273"/>
      <c r="D97" s="273"/>
      <c r="E97" s="273"/>
      <c r="F97" s="273"/>
      <c r="G97" s="273"/>
      <c r="H97" s="51">
        <f>SUM(H85:H96)</f>
        <v>0</v>
      </c>
    </row>
    <row r="98" spans="1:8" ht="31.5" customHeight="1" x14ac:dyDescent="0.25">
      <c r="A98" s="56"/>
      <c r="B98" s="56"/>
      <c r="C98" s="56"/>
      <c r="D98" s="56"/>
      <c r="E98" s="56"/>
      <c r="F98" s="56"/>
      <c r="G98" s="56"/>
      <c r="H98" s="56"/>
    </row>
    <row r="99" spans="1:8" ht="51.75" customHeight="1" x14ac:dyDescent="0.25">
      <c r="A99" s="113" t="s">
        <v>652</v>
      </c>
      <c r="B99" s="270" t="s">
        <v>325</v>
      </c>
      <c r="C99" s="271"/>
      <c r="D99" s="271"/>
      <c r="E99" s="271"/>
      <c r="F99" s="271"/>
      <c r="G99" s="272"/>
      <c r="H99" s="113" t="s">
        <v>277</v>
      </c>
    </row>
    <row r="100" spans="1:8" ht="24.75" customHeight="1" x14ac:dyDescent="0.25">
      <c r="A100" s="135">
        <v>1</v>
      </c>
      <c r="B100" s="281" t="s">
        <v>326</v>
      </c>
      <c r="C100" s="282"/>
      <c r="D100" s="282"/>
      <c r="E100" s="282"/>
      <c r="F100" s="282"/>
      <c r="G100" s="282"/>
      <c r="H100" s="138"/>
    </row>
    <row r="101" spans="1:8" ht="24.75" customHeight="1" x14ac:dyDescent="0.25">
      <c r="A101" s="113" t="s">
        <v>2</v>
      </c>
      <c r="B101" s="113" t="s">
        <v>57</v>
      </c>
      <c r="C101" s="113" t="s">
        <v>56</v>
      </c>
      <c r="D101" s="113" t="s">
        <v>53</v>
      </c>
      <c r="E101" s="113" t="s">
        <v>5</v>
      </c>
      <c r="F101" s="59" t="s">
        <v>6</v>
      </c>
      <c r="G101" s="113" t="s">
        <v>54</v>
      </c>
      <c r="H101" s="113" t="s">
        <v>278</v>
      </c>
    </row>
    <row r="102" spans="1:8" ht="48.75" customHeight="1" x14ac:dyDescent="0.25">
      <c r="A102" s="86" t="s">
        <v>9</v>
      </c>
      <c r="B102" s="86">
        <v>93358</v>
      </c>
      <c r="C102" s="86" t="s">
        <v>10</v>
      </c>
      <c r="D102" s="87" t="s">
        <v>211</v>
      </c>
      <c r="E102" s="86" t="s">
        <v>280</v>
      </c>
      <c r="F102" s="121">
        <v>0.4</v>
      </c>
      <c r="G102" s="122"/>
      <c r="H102" s="33">
        <f>G102*F102</f>
        <v>0</v>
      </c>
    </row>
    <row r="103" spans="1:8" ht="57.75" customHeight="1" x14ac:dyDescent="0.25">
      <c r="A103" s="86" t="s">
        <v>11</v>
      </c>
      <c r="B103" s="86">
        <v>96555</v>
      </c>
      <c r="C103" s="86" t="s">
        <v>10</v>
      </c>
      <c r="D103" s="87" t="s">
        <v>215</v>
      </c>
      <c r="E103" s="86" t="s">
        <v>280</v>
      </c>
      <c r="F103" s="121">
        <v>0.04</v>
      </c>
      <c r="G103" s="122"/>
      <c r="H103" s="33">
        <f>G103*F103</f>
        <v>0</v>
      </c>
    </row>
    <row r="104" spans="1:8" ht="45" x14ac:dyDescent="0.25">
      <c r="A104" s="86" t="s">
        <v>12</v>
      </c>
      <c r="B104" s="129">
        <v>92793</v>
      </c>
      <c r="C104" s="86" t="s">
        <v>10</v>
      </c>
      <c r="D104" s="130" t="s">
        <v>327</v>
      </c>
      <c r="E104" s="86" t="s">
        <v>69</v>
      </c>
      <c r="F104" s="121">
        <v>2.54</v>
      </c>
      <c r="G104" s="122"/>
      <c r="H104" s="33">
        <f>G104*F104</f>
        <v>0</v>
      </c>
    </row>
    <row r="105" spans="1:8" ht="53.25" customHeight="1" x14ac:dyDescent="0.25">
      <c r="A105" s="86" t="s">
        <v>22</v>
      </c>
      <c r="B105" s="131">
        <v>92799</v>
      </c>
      <c r="C105" s="86" t="s">
        <v>10</v>
      </c>
      <c r="D105" s="130" t="s">
        <v>328</v>
      </c>
      <c r="E105" s="86" t="s">
        <v>69</v>
      </c>
      <c r="F105" s="121">
        <v>0.28999999999999998</v>
      </c>
      <c r="G105" s="122"/>
      <c r="H105" s="33">
        <f>G105*F105</f>
        <v>0</v>
      </c>
    </row>
    <row r="106" spans="1:8" ht="24" customHeight="1" x14ac:dyDescent="0.25">
      <c r="A106" s="135">
        <v>2</v>
      </c>
      <c r="B106" s="281" t="s">
        <v>329</v>
      </c>
      <c r="C106" s="282"/>
      <c r="D106" s="282"/>
      <c r="E106" s="282"/>
      <c r="F106" s="282"/>
      <c r="G106" s="282"/>
      <c r="H106" s="283"/>
    </row>
    <row r="107" spans="1:8" ht="60" x14ac:dyDescent="0.25">
      <c r="A107" s="132" t="s">
        <v>16</v>
      </c>
      <c r="B107" s="86">
        <v>96555</v>
      </c>
      <c r="C107" s="86" t="s">
        <v>10</v>
      </c>
      <c r="D107" s="87" t="s">
        <v>215</v>
      </c>
      <c r="E107" s="86" t="s">
        <v>280</v>
      </c>
      <c r="F107" s="121">
        <v>0.45500000000000002</v>
      </c>
      <c r="G107" s="122"/>
      <c r="H107" s="33">
        <f>G107*F107</f>
        <v>0</v>
      </c>
    </row>
    <row r="108" spans="1:8" ht="45" x14ac:dyDescent="0.25">
      <c r="A108" s="132" t="s">
        <v>17</v>
      </c>
      <c r="B108" s="86">
        <v>92267</v>
      </c>
      <c r="C108" s="86" t="s">
        <v>10</v>
      </c>
      <c r="D108" s="133" t="s">
        <v>213</v>
      </c>
      <c r="E108" s="132" t="s">
        <v>93</v>
      </c>
      <c r="F108" s="134">
        <v>3.1</v>
      </c>
      <c r="G108" s="122"/>
      <c r="H108" s="33">
        <f>G108*F108</f>
        <v>0</v>
      </c>
    </row>
    <row r="109" spans="1:8" ht="51" customHeight="1" x14ac:dyDescent="0.25">
      <c r="A109" s="132" t="s">
        <v>18</v>
      </c>
      <c r="B109" s="129">
        <v>92793</v>
      </c>
      <c r="C109" s="86" t="s">
        <v>10</v>
      </c>
      <c r="D109" s="130" t="s">
        <v>327</v>
      </c>
      <c r="E109" s="86" t="s">
        <v>69</v>
      </c>
      <c r="F109" s="134">
        <v>16.5</v>
      </c>
      <c r="G109" s="122"/>
      <c r="H109" s="33">
        <f>G109*F109</f>
        <v>0</v>
      </c>
    </row>
    <row r="110" spans="1:8" ht="43.5" customHeight="1" x14ac:dyDescent="0.25">
      <c r="A110" s="132" t="s">
        <v>72</v>
      </c>
      <c r="B110" s="129">
        <v>2692</v>
      </c>
      <c r="C110" s="86" t="s">
        <v>10</v>
      </c>
      <c r="D110" s="130" t="s">
        <v>263</v>
      </c>
      <c r="E110" s="86" t="s">
        <v>220</v>
      </c>
      <c r="F110" s="134">
        <v>0.5</v>
      </c>
      <c r="G110" s="122"/>
      <c r="H110" s="33">
        <f t="shared" ref="H110:H114" si="5">G110*F110</f>
        <v>0</v>
      </c>
    </row>
    <row r="111" spans="1:8" ht="40.5" customHeight="1" x14ac:dyDescent="0.25">
      <c r="A111" s="132" t="s">
        <v>73</v>
      </c>
      <c r="B111" s="129">
        <v>40304</v>
      </c>
      <c r="C111" s="86" t="s">
        <v>10</v>
      </c>
      <c r="D111" s="130" t="s">
        <v>330</v>
      </c>
      <c r="E111" s="86" t="s">
        <v>69</v>
      </c>
      <c r="F111" s="134">
        <v>0.2</v>
      </c>
      <c r="G111" s="122"/>
      <c r="H111" s="33">
        <f t="shared" si="5"/>
        <v>0</v>
      </c>
    </row>
    <row r="112" spans="1:8" ht="29.25" customHeight="1" x14ac:dyDescent="0.25">
      <c r="A112" s="132" t="s">
        <v>74</v>
      </c>
      <c r="B112" s="129">
        <v>88309</v>
      </c>
      <c r="C112" s="86" t="s">
        <v>10</v>
      </c>
      <c r="D112" s="130" t="s">
        <v>46</v>
      </c>
      <c r="E112" s="86" t="s">
        <v>91</v>
      </c>
      <c r="F112" s="134">
        <v>1</v>
      </c>
      <c r="G112" s="122"/>
      <c r="H112" s="33">
        <f t="shared" si="5"/>
        <v>0</v>
      </c>
    </row>
    <row r="113" spans="1:8" ht="29.25" customHeight="1" x14ac:dyDescent="0.25">
      <c r="A113" s="132" t="s">
        <v>75</v>
      </c>
      <c r="B113" s="129">
        <v>88316</v>
      </c>
      <c r="C113" s="86" t="s">
        <v>10</v>
      </c>
      <c r="D113" s="130" t="s">
        <v>47</v>
      </c>
      <c r="E113" s="86" t="s">
        <v>91</v>
      </c>
      <c r="F113" s="134">
        <v>1</v>
      </c>
      <c r="G113" s="122"/>
      <c r="H113" s="33">
        <f t="shared" si="5"/>
        <v>0</v>
      </c>
    </row>
    <row r="114" spans="1:8" ht="35.25" customHeight="1" x14ac:dyDescent="0.25">
      <c r="A114" s="132" t="s">
        <v>653</v>
      </c>
      <c r="B114" s="129">
        <v>88262</v>
      </c>
      <c r="C114" s="86" t="s">
        <v>10</v>
      </c>
      <c r="D114" s="130" t="s">
        <v>83</v>
      </c>
      <c r="E114" s="86" t="s">
        <v>91</v>
      </c>
      <c r="F114" s="134">
        <v>1</v>
      </c>
      <c r="G114" s="122"/>
      <c r="H114" s="33">
        <f t="shared" si="5"/>
        <v>0</v>
      </c>
    </row>
    <row r="115" spans="1:8" ht="45" customHeight="1" x14ac:dyDescent="0.25">
      <c r="A115" s="132" t="s">
        <v>654</v>
      </c>
      <c r="B115" s="129">
        <v>90586</v>
      </c>
      <c r="C115" s="86" t="s">
        <v>10</v>
      </c>
      <c r="D115" s="130" t="s">
        <v>332</v>
      </c>
      <c r="E115" s="86" t="s">
        <v>251</v>
      </c>
      <c r="F115" s="134">
        <v>1</v>
      </c>
      <c r="G115" s="122"/>
      <c r="H115" s="33">
        <f t="shared" ref="H115" si="6">G115*F115</f>
        <v>0</v>
      </c>
    </row>
    <row r="116" spans="1:8" ht="26.25" customHeight="1" x14ac:dyDescent="0.25">
      <c r="A116" s="79"/>
      <c r="B116" s="79"/>
      <c r="C116" s="79"/>
      <c r="D116" s="79"/>
      <c r="E116" s="80"/>
      <c r="F116" s="79"/>
      <c r="G116" s="146" t="s">
        <v>40</v>
      </c>
      <c r="H116" s="147">
        <f>H114+H113+H112+H111+H110+H109+H108+H107+H105+H104+H103+H102+H115</f>
        <v>0</v>
      </c>
    </row>
    <row r="117" spans="1:8" ht="19.5" customHeight="1" x14ac:dyDescent="0.25">
      <c r="A117" s="56"/>
      <c r="B117" s="56"/>
      <c r="C117" s="56"/>
      <c r="D117" s="56"/>
      <c r="E117" s="56"/>
      <c r="F117" s="56"/>
      <c r="G117" s="56"/>
      <c r="H117" s="56"/>
    </row>
    <row r="118" spans="1:8" ht="86.25" customHeight="1" x14ac:dyDescent="0.25">
      <c r="A118" s="36" t="s">
        <v>655</v>
      </c>
      <c r="B118" s="296" t="s">
        <v>237</v>
      </c>
      <c r="C118" s="296"/>
      <c r="D118" s="296"/>
      <c r="E118" s="296"/>
      <c r="F118" s="296"/>
      <c r="G118" s="296"/>
      <c r="H118" s="296"/>
    </row>
    <row r="119" spans="1:8" ht="25.5" customHeight="1" x14ac:dyDescent="0.25">
      <c r="A119" s="175"/>
      <c r="B119" s="173"/>
      <c r="C119" s="173"/>
      <c r="D119" s="173"/>
      <c r="E119" s="173"/>
      <c r="F119" s="173"/>
      <c r="G119" s="177" t="s">
        <v>5</v>
      </c>
      <c r="H119" s="177" t="s">
        <v>765</v>
      </c>
    </row>
    <row r="120" spans="1:8" ht="47.25" x14ac:dyDescent="0.25">
      <c r="A120" s="36" t="s">
        <v>145</v>
      </c>
      <c r="B120" s="37" t="s">
        <v>146</v>
      </c>
      <c r="C120" s="38" t="s">
        <v>147</v>
      </c>
      <c r="D120" s="38" t="s">
        <v>53</v>
      </c>
      <c r="E120" s="37" t="s">
        <v>5</v>
      </c>
      <c r="F120" s="39" t="s">
        <v>6</v>
      </c>
      <c r="G120" s="38" t="s">
        <v>148</v>
      </c>
      <c r="H120" s="38" t="s">
        <v>278</v>
      </c>
    </row>
    <row r="121" spans="1:8" ht="44.25" customHeight="1" x14ac:dyDescent="0.25">
      <c r="A121" s="71" t="s">
        <v>9</v>
      </c>
      <c r="B121" s="40" t="s">
        <v>210</v>
      </c>
      <c r="C121" s="26" t="s">
        <v>10</v>
      </c>
      <c r="D121" s="30" t="s">
        <v>211</v>
      </c>
      <c r="E121" s="40" t="s">
        <v>94</v>
      </c>
      <c r="F121" s="28">
        <v>0.25</v>
      </c>
      <c r="G121" s="29"/>
      <c r="H121" s="29">
        <f t="shared" ref="H121:H122" si="7">F121*G121</f>
        <v>0</v>
      </c>
    </row>
    <row r="122" spans="1:8" ht="60" x14ac:dyDescent="0.25">
      <c r="A122" s="71" t="s">
        <v>11</v>
      </c>
      <c r="B122" s="40" t="s">
        <v>214</v>
      </c>
      <c r="C122" s="26" t="s">
        <v>10</v>
      </c>
      <c r="D122" s="30" t="s">
        <v>215</v>
      </c>
      <c r="E122" s="40" t="s">
        <v>94</v>
      </c>
      <c r="F122" s="42">
        <v>0.25</v>
      </c>
      <c r="G122" s="29"/>
      <c r="H122" s="29">
        <f t="shared" si="7"/>
        <v>0</v>
      </c>
    </row>
    <row r="123" spans="1:8" ht="15.75" x14ac:dyDescent="0.25">
      <c r="A123" s="297" t="s">
        <v>238</v>
      </c>
      <c r="B123" s="297"/>
      <c r="C123" s="297"/>
      <c r="D123" s="297"/>
      <c r="E123" s="40"/>
      <c r="F123" s="41"/>
      <c r="G123" s="29"/>
      <c r="H123" s="29"/>
    </row>
    <row r="124" spans="1:8" ht="45" x14ac:dyDescent="0.25">
      <c r="A124" s="71" t="s">
        <v>12</v>
      </c>
      <c r="B124" s="40" t="s">
        <v>212</v>
      </c>
      <c r="C124" s="26" t="s">
        <v>10</v>
      </c>
      <c r="D124" s="30" t="s">
        <v>213</v>
      </c>
      <c r="E124" s="40" t="s">
        <v>245</v>
      </c>
      <c r="F124" s="41">
        <v>3</v>
      </c>
      <c r="G124" s="29"/>
      <c r="H124" s="29">
        <f t="shared" ref="H124:H127" si="8">F124*G124</f>
        <v>0</v>
      </c>
    </row>
    <row r="125" spans="1:8" ht="60" x14ac:dyDescent="0.25">
      <c r="A125" s="71" t="s">
        <v>22</v>
      </c>
      <c r="B125" s="40" t="s">
        <v>214</v>
      </c>
      <c r="C125" s="26" t="s">
        <v>10</v>
      </c>
      <c r="D125" s="30" t="s">
        <v>215</v>
      </c>
      <c r="E125" s="40" t="s">
        <v>94</v>
      </c>
      <c r="F125" s="41">
        <v>2.9000000000000001E-2</v>
      </c>
      <c r="G125" s="29"/>
      <c r="H125" s="29">
        <f t="shared" si="8"/>
        <v>0</v>
      </c>
    </row>
    <row r="126" spans="1:8" ht="58.5" customHeight="1" x14ac:dyDescent="0.25">
      <c r="A126" s="71" t="s">
        <v>13</v>
      </c>
      <c r="B126" s="40" t="s">
        <v>216</v>
      </c>
      <c r="C126" s="26" t="s">
        <v>10</v>
      </c>
      <c r="D126" s="30" t="s">
        <v>217</v>
      </c>
      <c r="E126" s="40" t="s">
        <v>218</v>
      </c>
      <c r="F126" s="42">
        <v>27.9</v>
      </c>
      <c r="G126" s="29"/>
      <c r="H126" s="29">
        <f t="shared" si="8"/>
        <v>0</v>
      </c>
    </row>
    <row r="127" spans="1:8" ht="44.25" customHeight="1" x14ac:dyDescent="0.25">
      <c r="A127" s="71" t="s">
        <v>23</v>
      </c>
      <c r="B127" s="40" t="s">
        <v>219</v>
      </c>
      <c r="C127" s="26" t="s">
        <v>10</v>
      </c>
      <c r="D127" s="30" t="s">
        <v>263</v>
      </c>
      <c r="E127" s="40" t="s">
        <v>220</v>
      </c>
      <c r="F127" s="42">
        <v>0.2</v>
      </c>
      <c r="G127" s="29"/>
      <c r="H127" s="29">
        <f t="shared" si="8"/>
        <v>0</v>
      </c>
    </row>
    <row r="128" spans="1:8" ht="39" customHeight="1" x14ac:dyDescent="0.25">
      <c r="A128" s="278" t="s">
        <v>239</v>
      </c>
      <c r="B128" s="278"/>
      <c r="C128" s="278"/>
      <c r="D128" s="278"/>
      <c r="E128" s="43"/>
      <c r="F128" s="44"/>
      <c r="G128" s="45"/>
      <c r="H128" s="45"/>
    </row>
    <row r="129" spans="1:8" ht="38.25" customHeight="1" x14ac:dyDescent="0.25">
      <c r="A129" s="71" t="s">
        <v>16</v>
      </c>
      <c r="B129" s="40" t="s">
        <v>212</v>
      </c>
      <c r="C129" s="26" t="s">
        <v>10</v>
      </c>
      <c r="D129" s="30" t="s">
        <v>213</v>
      </c>
      <c r="E129" s="40" t="s">
        <v>245</v>
      </c>
      <c r="F129" s="41">
        <v>0.45</v>
      </c>
      <c r="G129" s="29"/>
      <c r="H129" s="29">
        <f t="shared" ref="H129:H133" si="9">F129*G129</f>
        <v>0</v>
      </c>
    </row>
    <row r="130" spans="1:8" ht="60" x14ac:dyDescent="0.25">
      <c r="A130" s="71" t="s">
        <v>17</v>
      </c>
      <c r="B130" s="40" t="s">
        <v>214</v>
      </c>
      <c r="C130" s="26" t="s">
        <v>10</v>
      </c>
      <c r="D130" s="30" t="s">
        <v>215</v>
      </c>
      <c r="E130" s="40" t="s">
        <v>94</v>
      </c>
      <c r="F130" s="42">
        <v>2.5000000000000001E-2</v>
      </c>
      <c r="G130" s="29"/>
      <c r="H130" s="29">
        <f t="shared" si="9"/>
        <v>0</v>
      </c>
    </row>
    <row r="131" spans="1:8" ht="53.25" customHeight="1" x14ac:dyDescent="0.25">
      <c r="A131" s="71" t="s">
        <v>18</v>
      </c>
      <c r="B131" s="40" t="s">
        <v>216</v>
      </c>
      <c r="C131" s="26" t="s">
        <v>10</v>
      </c>
      <c r="D131" s="30" t="s">
        <v>217</v>
      </c>
      <c r="E131" s="40" t="s">
        <v>218</v>
      </c>
      <c r="F131" s="42">
        <v>2.5</v>
      </c>
      <c r="G131" s="29"/>
      <c r="H131" s="29">
        <f t="shared" si="9"/>
        <v>0</v>
      </c>
    </row>
    <row r="132" spans="1:8" ht="42" customHeight="1" x14ac:dyDescent="0.25">
      <c r="A132" s="71" t="s">
        <v>72</v>
      </c>
      <c r="B132" s="40" t="s">
        <v>219</v>
      </c>
      <c r="C132" s="26" t="s">
        <v>10</v>
      </c>
      <c r="D132" s="30" t="s">
        <v>263</v>
      </c>
      <c r="E132" s="40" t="s">
        <v>220</v>
      </c>
      <c r="F132" s="42">
        <v>0.1</v>
      </c>
      <c r="G132" s="29"/>
      <c r="H132" s="29">
        <f t="shared" si="9"/>
        <v>0</v>
      </c>
    </row>
    <row r="133" spans="1:8" ht="42" customHeight="1" x14ac:dyDescent="0.25">
      <c r="A133" s="71" t="s">
        <v>73</v>
      </c>
      <c r="B133" s="40" t="s">
        <v>240</v>
      </c>
      <c r="C133" s="26" t="s">
        <v>10</v>
      </c>
      <c r="D133" s="30" t="s">
        <v>241</v>
      </c>
      <c r="E133" s="40" t="s">
        <v>245</v>
      </c>
      <c r="F133" s="42">
        <v>0.14499999999999999</v>
      </c>
      <c r="G133" s="29"/>
      <c r="H133" s="29">
        <f t="shared" si="9"/>
        <v>0</v>
      </c>
    </row>
    <row r="134" spans="1:8" ht="15.75" x14ac:dyDescent="0.25">
      <c r="A134" s="279" t="s">
        <v>242</v>
      </c>
      <c r="B134" s="279"/>
      <c r="C134" s="279"/>
      <c r="D134" s="279"/>
      <c r="E134" s="279"/>
      <c r="F134" s="279"/>
      <c r="G134" s="279"/>
      <c r="H134" s="46"/>
    </row>
    <row r="135" spans="1:8" ht="27" customHeight="1" x14ac:dyDescent="0.25">
      <c r="A135" s="280" t="s">
        <v>243</v>
      </c>
      <c r="B135" s="280"/>
      <c r="C135" s="280"/>
      <c r="D135" s="280"/>
      <c r="E135" s="280"/>
      <c r="F135" s="280"/>
      <c r="G135" s="280"/>
      <c r="H135" s="45"/>
    </row>
    <row r="136" spans="1:8" ht="39" customHeight="1" x14ac:dyDescent="0.25">
      <c r="A136" s="71" t="s">
        <v>26</v>
      </c>
      <c r="B136" s="40" t="s">
        <v>210</v>
      </c>
      <c r="C136" s="26" t="s">
        <v>10</v>
      </c>
      <c r="D136" s="30" t="s">
        <v>211</v>
      </c>
      <c r="E136" s="40" t="s">
        <v>94</v>
      </c>
      <c r="F136" s="47">
        <v>0.18</v>
      </c>
      <c r="G136" s="29"/>
      <c r="H136" s="29">
        <f t="shared" ref="H136:H137" si="10">F136*G136</f>
        <v>0</v>
      </c>
    </row>
    <row r="137" spans="1:8" ht="58.5" customHeight="1" x14ac:dyDescent="0.25">
      <c r="A137" s="71" t="s">
        <v>63</v>
      </c>
      <c r="B137" s="40" t="s">
        <v>214</v>
      </c>
      <c r="C137" s="26" t="s">
        <v>10</v>
      </c>
      <c r="D137" s="30" t="s">
        <v>215</v>
      </c>
      <c r="E137" s="40" t="s">
        <v>94</v>
      </c>
      <c r="F137" s="48">
        <v>0.18</v>
      </c>
      <c r="G137" s="29"/>
      <c r="H137" s="29">
        <f t="shared" si="10"/>
        <v>0</v>
      </c>
    </row>
    <row r="138" spans="1:8" ht="38.25" customHeight="1" x14ac:dyDescent="0.25">
      <c r="A138" s="278" t="s">
        <v>244</v>
      </c>
      <c r="B138" s="278"/>
      <c r="C138" s="278"/>
      <c r="D138" s="278"/>
      <c r="E138" s="278"/>
      <c r="F138" s="278"/>
      <c r="G138" s="278"/>
      <c r="H138" s="45"/>
    </row>
    <row r="139" spans="1:8" ht="42" customHeight="1" x14ac:dyDescent="0.25">
      <c r="A139" s="71" t="s">
        <v>36</v>
      </c>
      <c r="B139" s="40" t="s">
        <v>212</v>
      </c>
      <c r="C139" s="26" t="s">
        <v>10</v>
      </c>
      <c r="D139" s="30" t="s">
        <v>213</v>
      </c>
      <c r="E139" s="40" t="s">
        <v>245</v>
      </c>
      <c r="F139" s="41">
        <v>0.88400000000000001</v>
      </c>
      <c r="G139" s="29"/>
      <c r="H139" s="29">
        <f t="shared" ref="H139:H141" si="11">F139*G139</f>
        <v>0</v>
      </c>
    </row>
    <row r="140" spans="1:8" ht="57" customHeight="1" x14ac:dyDescent="0.25">
      <c r="A140" s="71" t="s">
        <v>37</v>
      </c>
      <c r="B140" s="40" t="s">
        <v>214</v>
      </c>
      <c r="C140" s="26" t="s">
        <v>10</v>
      </c>
      <c r="D140" s="49" t="s">
        <v>215</v>
      </c>
      <c r="E140" s="40" t="s">
        <v>94</v>
      </c>
      <c r="F140" s="50">
        <v>3.5999999999999997E-2</v>
      </c>
      <c r="G140" s="29"/>
      <c r="H140" s="29">
        <f t="shared" si="11"/>
        <v>0</v>
      </c>
    </row>
    <row r="141" spans="1:8" ht="52.5" customHeight="1" x14ac:dyDescent="0.25">
      <c r="A141" s="71" t="s">
        <v>38</v>
      </c>
      <c r="B141" s="40" t="s">
        <v>219</v>
      </c>
      <c r="C141" s="26" t="s">
        <v>10</v>
      </c>
      <c r="D141" s="30" t="s">
        <v>263</v>
      </c>
      <c r="E141" s="40" t="s">
        <v>220</v>
      </c>
      <c r="F141" s="42">
        <v>0.2</v>
      </c>
      <c r="G141" s="29"/>
      <c r="H141" s="29">
        <f t="shared" si="11"/>
        <v>0</v>
      </c>
    </row>
    <row r="142" spans="1:8" ht="25.5" customHeight="1" x14ac:dyDescent="0.25">
      <c r="A142" s="71" t="s">
        <v>656</v>
      </c>
      <c r="B142" s="40" t="s">
        <v>221</v>
      </c>
      <c r="C142" s="26" t="s">
        <v>10</v>
      </c>
      <c r="D142" s="30" t="s">
        <v>46</v>
      </c>
      <c r="E142" s="40" t="s">
        <v>91</v>
      </c>
      <c r="F142" s="40" t="s">
        <v>222</v>
      </c>
      <c r="G142" s="29"/>
      <c r="H142" s="29">
        <f t="shared" ref="H142:H143" si="12">(F142*G142)</f>
        <v>0</v>
      </c>
    </row>
    <row r="143" spans="1:8" ht="30.75" customHeight="1" x14ac:dyDescent="0.25">
      <c r="A143" s="71" t="s">
        <v>41</v>
      </c>
      <c r="B143" s="40" t="s">
        <v>183</v>
      </c>
      <c r="C143" s="26" t="s">
        <v>10</v>
      </c>
      <c r="D143" s="30" t="s">
        <v>47</v>
      </c>
      <c r="E143" s="40" t="s">
        <v>91</v>
      </c>
      <c r="F143" s="40" t="s">
        <v>222</v>
      </c>
      <c r="G143" s="29"/>
      <c r="H143" s="29">
        <f t="shared" si="12"/>
        <v>0</v>
      </c>
    </row>
    <row r="144" spans="1:8" ht="25.5" customHeight="1" x14ac:dyDescent="0.25">
      <c r="A144" s="273" t="s">
        <v>40</v>
      </c>
      <c r="B144" s="273"/>
      <c r="C144" s="273"/>
      <c r="D144" s="273"/>
      <c r="E144" s="273"/>
      <c r="F144" s="273"/>
      <c r="G144" s="273"/>
      <c r="H144" s="51">
        <f>SUM(H121:H143)</f>
        <v>0</v>
      </c>
    </row>
    <row r="145" spans="1:8" ht="41.25" customHeight="1" x14ac:dyDescent="0.25">
      <c r="A145" s="56"/>
      <c r="B145" s="149"/>
      <c r="C145" s="150"/>
      <c r="D145" s="150"/>
      <c r="E145" s="150"/>
      <c r="F145" s="150"/>
      <c r="G145" s="150"/>
      <c r="H145" s="151"/>
    </row>
    <row r="146" spans="1:8" ht="38.25" customHeight="1" x14ac:dyDescent="0.25">
      <c r="A146" s="113" t="s">
        <v>430</v>
      </c>
      <c r="B146" s="277" t="s">
        <v>336</v>
      </c>
      <c r="C146" s="277"/>
      <c r="D146" s="277"/>
      <c r="E146" s="277"/>
      <c r="F146" s="277"/>
      <c r="G146" s="277"/>
      <c r="H146" s="277"/>
    </row>
    <row r="147" spans="1:8" ht="21.75" customHeight="1" x14ac:dyDescent="0.25">
      <c r="A147" s="175"/>
      <c r="B147" s="173"/>
      <c r="C147" s="173"/>
      <c r="D147" s="173"/>
      <c r="E147" s="173"/>
      <c r="F147" s="173"/>
      <c r="G147" s="177" t="s">
        <v>749</v>
      </c>
      <c r="H147" s="177" t="s">
        <v>765</v>
      </c>
    </row>
    <row r="148" spans="1:8" ht="38.25" customHeight="1" x14ac:dyDescent="0.25">
      <c r="A148" s="113" t="s">
        <v>145</v>
      </c>
      <c r="B148" s="37" t="s">
        <v>146</v>
      </c>
      <c r="C148" s="76" t="s">
        <v>147</v>
      </c>
      <c r="D148" s="76" t="s">
        <v>53</v>
      </c>
      <c r="E148" s="37" t="s">
        <v>5</v>
      </c>
      <c r="F148" s="39" t="s">
        <v>6</v>
      </c>
      <c r="G148" s="76" t="s">
        <v>148</v>
      </c>
      <c r="H148" s="76" t="s">
        <v>278</v>
      </c>
    </row>
    <row r="149" spans="1:8" ht="84.75" customHeight="1" x14ac:dyDescent="0.25">
      <c r="A149" s="120" t="s">
        <v>641</v>
      </c>
      <c r="B149" s="15">
        <v>87474</v>
      </c>
      <c r="C149" s="15" t="s">
        <v>10</v>
      </c>
      <c r="D149" s="16" t="s">
        <v>337</v>
      </c>
      <c r="E149" s="15" t="s">
        <v>93</v>
      </c>
      <c r="F149" s="15">
        <v>23.1</v>
      </c>
      <c r="G149" s="17"/>
      <c r="H149" s="24">
        <f t="shared" ref="H149:H153" si="13">G149*F149</f>
        <v>0</v>
      </c>
    </row>
    <row r="150" spans="1:8" ht="80.25" customHeight="1" x14ac:dyDescent="0.25">
      <c r="A150" s="120" t="s">
        <v>642</v>
      </c>
      <c r="B150" s="15">
        <v>87529</v>
      </c>
      <c r="C150" s="15" t="s">
        <v>10</v>
      </c>
      <c r="D150" s="16" t="s">
        <v>136</v>
      </c>
      <c r="E150" s="15" t="s">
        <v>93</v>
      </c>
      <c r="F150" s="15">
        <v>22</v>
      </c>
      <c r="G150" s="17"/>
      <c r="H150" s="24">
        <f t="shared" si="13"/>
        <v>0</v>
      </c>
    </row>
    <row r="151" spans="1:8" ht="82.5" customHeight="1" x14ac:dyDescent="0.25">
      <c r="A151" s="120" t="s">
        <v>643</v>
      </c>
      <c r="B151" s="15">
        <v>100976</v>
      </c>
      <c r="C151" s="15" t="s">
        <v>10</v>
      </c>
      <c r="D151" s="16" t="s">
        <v>301</v>
      </c>
      <c r="E151" s="15" t="s">
        <v>297</v>
      </c>
      <c r="F151" s="15">
        <v>7.85</v>
      </c>
      <c r="G151" s="17"/>
      <c r="H151" s="24">
        <f t="shared" si="13"/>
        <v>0</v>
      </c>
    </row>
    <row r="152" spans="1:8" ht="48.75" customHeight="1" x14ac:dyDescent="0.25">
      <c r="A152" s="120" t="s">
        <v>644</v>
      </c>
      <c r="B152" s="15">
        <v>96385</v>
      </c>
      <c r="C152" s="15" t="s">
        <v>10</v>
      </c>
      <c r="D152" s="16" t="s">
        <v>302</v>
      </c>
      <c r="E152" s="15" t="s">
        <v>297</v>
      </c>
      <c r="F152" s="15">
        <v>7.85</v>
      </c>
      <c r="G152" s="17"/>
      <c r="H152" s="24">
        <f t="shared" si="13"/>
        <v>0</v>
      </c>
    </row>
    <row r="153" spans="1:8" ht="30.75" customHeight="1" x14ac:dyDescent="0.25">
      <c r="A153" s="120" t="s">
        <v>645</v>
      </c>
      <c r="B153" s="15">
        <v>4743</v>
      </c>
      <c r="C153" s="15" t="s">
        <v>10</v>
      </c>
      <c r="D153" s="16" t="s">
        <v>303</v>
      </c>
      <c r="E153" s="15" t="s">
        <v>297</v>
      </c>
      <c r="F153" s="15">
        <v>7.85</v>
      </c>
      <c r="G153" s="17"/>
      <c r="H153" s="24">
        <f t="shared" si="13"/>
        <v>0</v>
      </c>
    </row>
    <row r="154" spans="1:8" ht="51.75" customHeight="1" x14ac:dyDescent="0.25">
      <c r="A154" s="120" t="s">
        <v>646</v>
      </c>
      <c r="B154" s="15">
        <v>97914</v>
      </c>
      <c r="C154" s="15" t="s">
        <v>10</v>
      </c>
      <c r="D154" s="16" t="s">
        <v>299</v>
      </c>
      <c r="E154" s="15" t="s">
        <v>300</v>
      </c>
      <c r="F154" s="15">
        <v>235.5</v>
      </c>
      <c r="G154" s="17"/>
      <c r="H154" s="24">
        <f t="shared" ref="H154" si="14">G154*F154</f>
        <v>0</v>
      </c>
    </row>
    <row r="155" spans="1:8" ht="37.5" customHeight="1" x14ac:dyDescent="0.25">
      <c r="A155" s="120" t="s">
        <v>647</v>
      </c>
      <c r="B155" s="15">
        <v>98504</v>
      </c>
      <c r="C155" s="15" t="s">
        <v>10</v>
      </c>
      <c r="D155" s="16" t="s">
        <v>77</v>
      </c>
      <c r="E155" s="15" t="s">
        <v>93</v>
      </c>
      <c r="F155" s="15">
        <v>15.7</v>
      </c>
      <c r="G155" s="17"/>
      <c r="H155" s="24">
        <f t="shared" ref="H155:H156" si="15">G155*F155</f>
        <v>0</v>
      </c>
    </row>
    <row r="156" spans="1:8" ht="54" customHeight="1" x14ac:dyDescent="0.25">
      <c r="A156" s="120" t="s">
        <v>648</v>
      </c>
      <c r="B156" s="15">
        <v>95241</v>
      </c>
      <c r="C156" s="15" t="s">
        <v>10</v>
      </c>
      <c r="D156" s="16" t="s">
        <v>338</v>
      </c>
      <c r="E156" s="15" t="s">
        <v>93</v>
      </c>
      <c r="F156" s="15">
        <v>23.5</v>
      </c>
      <c r="G156" s="17"/>
      <c r="H156" s="24">
        <f t="shared" si="15"/>
        <v>0</v>
      </c>
    </row>
    <row r="157" spans="1:8" ht="54" customHeight="1" x14ac:dyDescent="0.25">
      <c r="A157" s="120" t="s">
        <v>649</v>
      </c>
      <c r="B157" s="15">
        <v>359</v>
      </c>
      <c r="C157" s="15" t="s">
        <v>10</v>
      </c>
      <c r="D157" s="16" t="s">
        <v>341</v>
      </c>
      <c r="E157" s="15" t="s">
        <v>340</v>
      </c>
      <c r="F157" s="15">
        <v>1</v>
      </c>
      <c r="G157" s="17"/>
      <c r="H157" s="24">
        <f t="shared" ref="H157" si="16">G157*F157</f>
        <v>0</v>
      </c>
    </row>
    <row r="158" spans="1:8" ht="54.75" customHeight="1" x14ac:dyDescent="0.25">
      <c r="A158" s="120" t="s">
        <v>650</v>
      </c>
      <c r="B158" s="15">
        <v>88423</v>
      </c>
      <c r="C158" s="15" t="s">
        <v>10</v>
      </c>
      <c r="D158" s="16" t="s">
        <v>339</v>
      </c>
      <c r="E158" s="15" t="s">
        <v>93</v>
      </c>
      <c r="F158" s="15">
        <v>20</v>
      </c>
      <c r="G158" s="17"/>
      <c r="H158" s="24">
        <f t="shared" ref="H158" si="17">G158*F158</f>
        <v>0</v>
      </c>
    </row>
    <row r="159" spans="1:8" ht="31.5" customHeight="1" x14ac:dyDescent="0.25">
      <c r="A159" s="290" t="s">
        <v>21</v>
      </c>
      <c r="B159" s="290"/>
      <c r="C159" s="290"/>
      <c r="D159" s="290"/>
      <c r="E159" s="290"/>
      <c r="F159" s="290"/>
      <c r="G159" s="291">
        <f>SUM(H149:H158)</f>
        <v>0</v>
      </c>
      <c r="H159" s="291"/>
    </row>
    <row r="160" spans="1:8" ht="15.75" x14ac:dyDescent="0.25">
      <c r="A160" s="56"/>
      <c r="B160" s="149"/>
      <c r="C160" s="150"/>
      <c r="D160" s="150"/>
      <c r="E160" s="150"/>
      <c r="F160" s="150"/>
      <c r="G160" s="150"/>
      <c r="H160" s="151"/>
    </row>
    <row r="161" spans="1:8" ht="24.75" customHeight="1" x14ac:dyDescent="0.25">
      <c r="A161" s="113" t="s">
        <v>468</v>
      </c>
      <c r="B161" s="270" t="s">
        <v>275</v>
      </c>
      <c r="C161" s="271"/>
      <c r="D161" s="271"/>
      <c r="E161" s="271"/>
      <c r="F161" s="271"/>
      <c r="G161" s="271"/>
      <c r="H161" s="272"/>
    </row>
    <row r="162" spans="1:8" ht="15.75" x14ac:dyDescent="0.25">
      <c r="A162" s="284"/>
      <c r="B162" s="285"/>
      <c r="C162" s="285"/>
      <c r="D162" s="285"/>
      <c r="E162" s="285"/>
      <c r="F162" s="286"/>
      <c r="G162" s="76" t="s">
        <v>80</v>
      </c>
      <c r="H162" s="76" t="s">
        <v>81</v>
      </c>
    </row>
    <row r="163" spans="1:8" ht="23.25" customHeight="1" x14ac:dyDescent="0.25">
      <c r="A163" s="180" t="s">
        <v>274</v>
      </c>
      <c r="B163" s="181"/>
      <c r="C163" s="181"/>
      <c r="D163" s="181"/>
      <c r="E163" s="181"/>
      <c r="F163" s="181"/>
      <c r="G163" s="181"/>
      <c r="H163" s="182"/>
    </row>
    <row r="164" spans="1:8" ht="23.25" customHeight="1" x14ac:dyDescent="0.25">
      <c r="A164" s="177" t="s">
        <v>145</v>
      </c>
      <c r="B164" s="37" t="s">
        <v>146</v>
      </c>
      <c r="C164" s="179" t="s">
        <v>147</v>
      </c>
      <c r="D164" s="179" t="s">
        <v>53</v>
      </c>
      <c r="E164" s="37" t="s">
        <v>5</v>
      </c>
      <c r="F164" s="39" t="s">
        <v>6</v>
      </c>
      <c r="G164" s="179" t="s">
        <v>148</v>
      </c>
      <c r="H164" s="179" t="s">
        <v>278</v>
      </c>
    </row>
    <row r="165" spans="1:8" ht="35.25" customHeight="1" x14ac:dyDescent="0.25">
      <c r="A165" s="26" t="s">
        <v>599</v>
      </c>
      <c r="B165" s="26">
        <v>5795</v>
      </c>
      <c r="C165" s="26" t="s">
        <v>10</v>
      </c>
      <c r="D165" s="30" t="s">
        <v>48</v>
      </c>
      <c r="E165" s="26" t="s">
        <v>251</v>
      </c>
      <c r="F165" s="26">
        <v>0.5</v>
      </c>
      <c r="G165" s="29"/>
      <c r="H165" s="29">
        <f>G165*F165</f>
        <v>0</v>
      </c>
    </row>
    <row r="166" spans="1:8" ht="24.75" customHeight="1" x14ac:dyDescent="0.25">
      <c r="A166" s="26" t="s">
        <v>600</v>
      </c>
      <c r="B166" s="26">
        <v>88309</v>
      </c>
      <c r="C166" s="26" t="s">
        <v>10</v>
      </c>
      <c r="D166" s="30" t="s">
        <v>46</v>
      </c>
      <c r="E166" s="26" t="s">
        <v>91</v>
      </c>
      <c r="F166" s="31">
        <v>0.3</v>
      </c>
      <c r="G166" s="29"/>
      <c r="H166" s="29">
        <f>G166*F166</f>
        <v>0</v>
      </c>
    </row>
    <row r="167" spans="1:8" ht="23.25" customHeight="1" x14ac:dyDescent="0.25">
      <c r="A167" s="26" t="s">
        <v>601</v>
      </c>
      <c r="B167" s="26">
        <v>88316</v>
      </c>
      <c r="C167" s="26" t="s">
        <v>10</v>
      </c>
      <c r="D167" s="30" t="s">
        <v>47</v>
      </c>
      <c r="E167" s="26" t="s">
        <v>91</v>
      </c>
      <c r="F167" s="31">
        <v>0.4</v>
      </c>
      <c r="G167" s="29"/>
      <c r="H167" s="29">
        <f>G167*F167</f>
        <v>0</v>
      </c>
    </row>
    <row r="168" spans="1:8" ht="37.5" customHeight="1" x14ac:dyDescent="0.25">
      <c r="A168" s="26" t="s">
        <v>602</v>
      </c>
      <c r="B168" s="26">
        <v>88243</v>
      </c>
      <c r="C168" s="26" t="s">
        <v>10</v>
      </c>
      <c r="D168" s="30" t="s">
        <v>725</v>
      </c>
      <c r="E168" s="26" t="s">
        <v>91</v>
      </c>
      <c r="F168" s="26">
        <v>0.4</v>
      </c>
      <c r="G168" s="29"/>
      <c r="H168" s="29">
        <f>G168*F168</f>
        <v>0</v>
      </c>
    </row>
    <row r="169" spans="1:8" ht="29.25" customHeight="1" x14ac:dyDescent="0.25">
      <c r="A169" s="26" t="s">
        <v>603</v>
      </c>
      <c r="B169" s="26">
        <v>88315</v>
      </c>
      <c r="C169" s="26" t="s">
        <v>10</v>
      </c>
      <c r="D169" s="30" t="s">
        <v>49</v>
      </c>
      <c r="E169" s="26" t="s">
        <v>91</v>
      </c>
      <c r="F169" s="31">
        <v>0.3</v>
      </c>
      <c r="G169" s="29"/>
      <c r="H169" s="29">
        <f>G169*F169</f>
        <v>0</v>
      </c>
    </row>
    <row r="170" spans="1:8" ht="32.25" customHeight="1" x14ac:dyDescent="0.25">
      <c r="A170" s="273" t="s">
        <v>40</v>
      </c>
      <c r="B170" s="273"/>
      <c r="C170" s="273"/>
      <c r="D170" s="273"/>
      <c r="E170" s="273"/>
      <c r="F170" s="273"/>
      <c r="G170" s="273"/>
      <c r="H170" s="51">
        <f>SUM(H165:H169)</f>
        <v>0</v>
      </c>
    </row>
    <row r="171" spans="1:8" ht="15.75" x14ac:dyDescent="0.25">
      <c r="A171" s="57"/>
      <c r="B171" s="57"/>
      <c r="C171" s="57"/>
      <c r="D171" s="57"/>
      <c r="E171" s="57"/>
      <c r="F171" s="57"/>
      <c r="G171" s="57"/>
      <c r="H171" s="57"/>
    </row>
    <row r="172" spans="1:8" ht="24.75" customHeight="1" x14ac:dyDescent="0.25">
      <c r="A172" s="52" t="s">
        <v>475</v>
      </c>
      <c r="B172" s="280" t="s">
        <v>223</v>
      </c>
      <c r="C172" s="280"/>
      <c r="D172" s="280"/>
      <c r="E172" s="280"/>
      <c r="F172" s="280"/>
      <c r="G172" s="280"/>
      <c r="H172" s="280"/>
    </row>
    <row r="173" spans="1:8" ht="26.25" customHeight="1" x14ac:dyDescent="0.25">
      <c r="A173" s="52"/>
      <c r="B173" s="280" t="s">
        <v>224</v>
      </c>
      <c r="C173" s="280"/>
      <c r="D173" s="280"/>
      <c r="E173" s="280"/>
      <c r="F173" s="280"/>
      <c r="G173" s="52" t="s">
        <v>80</v>
      </c>
      <c r="H173" s="52" t="s">
        <v>765</v>
      </c>
    </row>
    <row r="174" spans="1:8" ht="33.75" customHeight="1" x14ac:dyDescent="0.25">
      <c r="A174" s="184" t="s">
        <v>145</v>
      </c>
      <c r="B174" s="37" t="s">
        <v>146</v>
      </c>
      <c r="C174" s="179" t="s">
        <v>147</v>
      </c>
      <c r="D174" s="179" t="s">
        <v>53</v>
      </c>
      <c r="E174" s="37" t="s">
        <v>5</v>
      </c>
      <c r="F174" s="39" t="s">
        <v>6</v>
      </c>
      <c r="G174" s="179" t="s">
        <v>148</v>
      </c>
      <c r="H174" s="179" t="s">
        <v>278</v>
      </c>
    </row>
    <row r="175" spans="1:8" ht="54.75" customHeight="1" x14ac:dyDescent="0.25">
      <c r="A175" s="26" t="s">
        <v>657</v>
      </c>
      <c r="B175" s="26">
        <v>94964</v>
      </c>
      <c r="C175" s="26" t="s">
        <v>10</v>
      </c>
      <c r="D175" s="30" t="s">
        <v>262</v>
      </c>
      <c r="E175" s="26" t="s">
        <v>94</v>
      </c>
      <c r="F175" s="63">
        <v>0.17499999999999999</v>
      </c>
      <c r="G175" s="29"/>
      <c r="H175" s="29">
        <f>G175*F175</f>
        <v>0</v>
      </c>
    </row>
    <row r="176" spans="1:8" ht="30" x14ac:dyDescent="0.25">
      <c r="A176" s="26" t="s">
        <v>658</v>
      </c>
      <c r="B176" s="26">
        <v>93358</v>
      </c>
      <c r="C176" s="26" t="s">
        <v>10</v>
      </c>
      <c r="D176" s="30" t="s">
        <v>225</v>
      </c>
      <c r="E176" s="26" t="s">
        <v>94</v>
      </c>
      <c r="F176" s="63">
        <v>0.17499999999999999</v>
      </c>
      <c r="G176" s="29"/>
      <c r="H176" s="29">
        <f t="shared" ref="H176:H178" si="18">G176*F176</f>
        <v>0</v>
      </c>
    </row>
    <row r="177" spans="1:8" x14ac:dyDescent="0.25">
      <c r="A177" s="26" t="s">
        <v>659</v>
      </c>
      <c r="B177" s="26">
        <v>88316</v>
      </c>
      <c r="C177" s="26" t="s">
        <v>10</v>
      </c>
      <c r="D177" s="54" t="s">
        <v>47</v>
      </c>
      <c r="E177" s="26" t="s">
        <v>91</v>
      </c>
      <c r="F177" s="47">
        <v>3</v>
      </c>
      <c r="G177" s="55"/>
      <c r="H177" s="29">
        <f t="shared" si="18"/>
        <v>0</v>
      </c>
    </row>
    <row r="178" spans="1:8" x14ac:dyDescent="0.25">
      <c r="A178" s="26" t="s">
        <v>660</v>
      </c>
      <c r="B178" s="26">
        <v>88309</v>
      </c>
      <c r="C178" s="26" t="s">
        <v>10</v>
      </c>
      <c r="D178" s="54" t="s">
        <v>46</v>
      </c>
      <c r="E178" s="26" t="s">
        <v>91</v>
      </c>
      <c r="F178" s="47">
        <v>3</v>
      </c>
      <c r="G178" s="55"/>
      <c r="H178" s="29">
        <f t="shared" si="18"/>
        <v>0</v>
      </c>
    </row>
    <row r="179" spans="1:8" ht="30.75" x14ac:dyDescent="0.25">
      <c r="A179" s="26" t="s">
        <v>661</v>
      </c>
      <c r="B179" s="191" t="s">
        <v>777</v>
      </c>
      <c r="C179" s="26" t="s">
        <v>10</v>
      </c>
      <c r="D179" s="54" t="s">
        <v>226</v>
      </c>
      <c r="E179" s="26" t="s">
        <v>90</v>
      </c>
      <c r="F179" s="28">
        <v>1</v>
      </c>
      <c r="G179" s="192"/>
      <c r="H179" s="29">
        <f>G179*F179</f>
        <v>0</v>
      </c>
    </row>
    <row r="180" spans="1:8" ht="30.75" customHeight="1" x14ac:dyDescent="0.25">
      <c r="A180" s="64"/>
      <c r="B180" s="64"/>
      <c r="C180" s="64"/>
      <c r="D180" s="65" t="s">
        <v>227</v>
      </c>
      <c r="E180" s="64"/>
      <c r="F180" s="66"/>
      <c r="G180" s="64"/>
      <c r="H180" s="51">
        <f>SUM(H175:H179)</f>
        <v>0</v>
      </c>
    </row>
    <row r="181" spans="1:8" ht="14.25" customHeight="1" x14ac:dyDescent="0.25">
      <c r="A181" s="57"/>
      <c r="B181" s="57"/>
      <c r="C181" s="57"/>
      <c r="D181" s="57"/>
      <c r="E181" s="57"/>
      <c r="F181" s="57"/>
      <c r="G181" s="57"/>
      <c r="H181" s="57"/>
    </row>
    <row r="182" spans="1:8" ht="15.75" x14ac:dyDescent="0.25">
      <c r="A182" s="190" t="s">
        <v>661</v>
      </c>
      <c r="B182" s="284" t="s">
        <v>228</v>
      </c>
      <c r="C182" s="285"/>
      <c r="D182" s="285"/>
      <c r="E182" s="285"/>
      <c r="F182" s="285"/>
      <c r="G182" s="285"/>
      <c r="H182" s="286"/>
    </row>
    <row r="183" spans="1:8" ht="25.5" customHeight="1" x14ac:dyDescent="0.25">
      <c r="A183" s="38"/>
      <c r="B183" s="38"/>
      <c r="C183" s="38"/>
      <c r="D183" s="38"/>
      <c r="E183" s="38"/>
      <c r="F183" s="38"/>
      <c r="G183" s="38" t="s">
        <v>5</v>
      </c>
      <c r="H183" s="178" t="s">
        <v>765</v>
      </c>
    </row>
    <row r="184" spans="1:8" ht="25.5" customHeight="1" x14ac:dyDescent="0.25">
      <c r="A184" s="184" t="s">
        <v>145</v>
      </c>
      <c r="B184" s="37" t="s">
        <v>146</v>
      </c>
      <c r="C184" s="179" t="s">
        <v>147</v>
      </c>
      <c r="D184" s="179" t="s">
        <v>53</v>
      </c>
      <c r="E184" s="37" t="s">
        <v>5</v>
      </c>
      <c r="F184" s="39" t="s">
        <v>6</v>
      </c>
      <c r="G184" s="179" t="s">
        <v>148</v>
      </c>
      <c r="H184" s="179" t="s">
        <v>278</v>
      </c>
    </row>
    <row r="185" spans="1:8" ht="28.5" customHeight="1" x14ac:dyDescent="0.25">
      <c r="A185" s="112" t="s">
        <v>662</v>
      </c>
      <c r="B185" s="26">
        <v>88315</v>
      </c>
      <c r="C185" s="26" t="s">
        <v>10</v>
      </c>
      <c r="D185" s="30" t="s">
        <v>49</v>
      </c>
      <c r="E185" s="26" t="s">
        <v>91</v>
      </c>
      <c r="F185" s="26">
        <v>1</v>
      </c>
      <c r="G185" s="67"/>
      <c r="H185" s="29">
        <f>G185*F185</f>
        <v>0</v>
      </c>
    </row>
    <row r="186" spans="1:8" ht="24.75" customHeight="1" x14ac:dyDescent="0.25">
      <c r="A186" s="112" t="s">
        <v>663</v>
      </c>
      <c r="B186" s="26">
        <v>88316</v>
      </c>
      <c r="C186" s="26" t="s">
        <v>10</v>
      </c>
      <c r="D186" s="30" t="s">
        <v>47</v>
      </c>
      <c r="E186" s="26" t="s">
        <v>91</v>
      </c>
      <c r="F186" s="26">
        <v>1</v>
      </c>
      <c r="G186" s="67"/>
      <c r="H186" s="29">
        <f t="shared" ref="H186:H191" si="19">G186*F186</f>
        <v>0</v>
      </c>
    </row>
    <row r="187" spans="1:8" ht="45" x14ac:dyDescent="0.25">
      <c r="A187" s="112" t="s">
        <v>664</v>
      </c>
      <c r="B187" s="26">
        <v>4336</v>
      </c>
      <c r="C187" s="26" t="s">
        <v>10</v>
      </c>
      <c r="D187" s="30" t="s">
        <v>229</v>
      </c>
      <c r="E187" s="26" t="s">
        <v>90</v>
      </c>
      <c r="F187" s="26">
        <v>5</v>
      </c>
      <c r="G187" s="67"/>
      <c r="H187" s="29">
        <f t="shared" si="19"/>
        <v>0</v>
      </c>
    </row>
    <row r="188" spans="1:8" x14ac:dyDescent="0.25">
      <c r="A188" s="112" t="s">
        <v>665</v>
      </c>
      <c r="B188" s="26">
        <v>43055</v>
      </c>
      <c r="C188" s="26" t="s">
        <v>10</v>
      </c>
      <c r="D188" s="30" t="s">
        <v>230</v>
      </c>
      <c r="E188" s="26" t="s">
        <v>69</v>
      </c>
      <c r="F188" s="26">
        <v>3.46</v>
      </c>
      <c r="G188" s="67"/>
      <c r="H188" s="29">
        <f t="shared" si="19"/>
        <v>0</v>
      </c>
    </row>
    <row r="189" spans="1:8" ht="45" customHeight="1" x14ac:dyDescent="0.25">
      <c r="A189" s="112" t="s">
        <v>666</v>
      </c>
      <c r="B189" s="26">
        <v>1330</v>
      </c>
      <c r="C189" s="26" t="s">
        <v>10</v>
      </c>
      <c r="D189" s="30" t="s">
        <v>231</v>
      </c>
      <c r="E189" s="26" t="s">
        <v>69</v>
      </c>
      <c r="F189" s="26">
        <v>3.1</v>
      </c>
      <c r="G189" s="67"/>
      <c r="H189" s="29">
        <f t="shared" si="19"/>
        <v>0</v>
      </c>
    </row>
    <row r="190" spans="1:8" ht="35.25" customHeight="1" x14ac:dyDescent="0.25">
      <c r="A190" s="112" t="s">
        <v>667</v>
      </c>
      <c r="B190" s="26">
        <v>565</v>
      </c>
      <c r="C190" s="26" t="s">
        <v>10</v>
      </c>
      <c r="D190" s="30" t="s">
        <v>259</v>
      </c>
      <c r="E190" s="26" t="s">
        <v>232</v>
      </c>
      <c r="F190" s="26">
        <v>0.5</v>
      </c>
      <c r="G190" s="67"/>
      <c r="H190" s="29">
        <f t="shared" si="19"/>
        <v>0</v>
      </c>
    </row>
    <row r="191" spans="1:8" ht="30" x14ac:dyDescent="0.25">
      <c r="A191" s="112" t="s">
        <v>668</v>
      </c>
      <c r="B191" s="68">
        <v>11002</v>
      </c>
      <c r="C191" s="26" t="s">
        <v>10</v>
      </c>
      <c r="D191" s="30" t="s">
        <v>233</v>
      </c>
      <c r="E191" s="26" t="s">
        <v>69</v>
      </c>
      <c r="F191" s="26">
        <v>0.1</v>
      </c>
      <c r="G191" s="69"/>
      <c r="H191" s="29">
        <f t="shared" si="19"/>
        <v>0</v>
      </c>
    </row>
    <row r="192" spans="1:8" ht="21.75" customHeight="1" x14ac:dyDescent="0.25">
      <c r="A192" s="273" t="s">
        <v>40</v>
      </c>
      <c r="B192" s="273"/>
      <c r="C192" s="273"/>
      <c r="D192" s="273"/>
      <c r="E192" s="273"/>
      <c r="F192" s="273"/>
      <c r="G192" s="273"/>
      <c r="H192" s="70">
        <f>SUM(H185:H191)</f>
        <v>0</v>
      </c>
    </row>
    <row r="193" spans="1:8" ht="15" customHeight="1" x14ac:dyDescent="0.25">
      <c r="A193" s="57"/>
      <c r="B193" s="57"/>
      <c r="C193" s="57"/>
      <c r="D193" s="57"/>
      <c r="E193" s="57"/>
      <c r="F193" s="57"/>
      <c r="G193" s="57"/>
      <c r="H193" s="57"/>
    </row>
    <row r="194" spans="1:8" ht="28.5" customHeight="1" x14ac:dyDescent="0.25">
      <c r="A194" s="52" t="s">
        <v>476</v>
      </c>
      <c r="B194" s="280" t="s">
        <v>234</v>
      </c>
      <c r="C194" s="280"/>
      <c r="D194" s="280"/>
      <c r="E194" s="280"/>
      <c r="F194" s="280"/>
      <c r="G194" s="280"/>
      <c r="H194" s="280"/>
    </row>
    <row r="195" spans="1:8" ht="34.5" customHeight="1" x14ac:dyDescent="0.25">
      <c r="A195" s="52"/>
      <c r="B195" s="280" t="s">
        <v>235</v>
      </c>
      <c r="C195" s="280"/>
      <c r="D195" s="280"/>
      <c r="E195" s="280"/>
      <c r="F195" s="280"/>
      <c r="G195" s="52" t="s">
        <v>80</v>
      </c>
      <c r="H195" s="178" t="s">
        <v>765</v>
      </c>
    </row>
    <row r="196" spans="1:8" ht="34.5" customHeight="1" x14ac:dyDescent="0.25">
      <c r="A196" s="184" t="s">
        <v>145</v>
      </c>
      <c r="B196" s="37" t="s">
        <v>146</v>
      </c>
      <c r="C196" s="179" t="s">
        <v>147</v>
      </c>
      <c r="D196" s="179" t="s">
        <v>53</v>
      </c>
      <c r="E196" s="37" t="s">
        <v>5</v>
      </c>
      <c r="F196" s="39" t="s">
        <v>6</v>
      </c>
      <c r="G196" s="179" t="s">
        <v>148</v>
      </c>
      <c r="H196" s="179" t="s">
        <v>278</v>
      </c>
    </row>
    <row r="197" spans="1:8" ht="36" customHeight="1" x14ac:dyDescent="0.25">
      <c r="A197" s="26" t="s">
        <v>669</v>
      </c>
      <c r="B197" s="26">
        <v>88316</v>
      </c>
      <c r="C197" s="26" t="s">
        <v>10</v>
      </c>
      <c r="D197" s="54" t="s">
        <v>47</v>
      </c>
      <c r="E197" s="26" t="s">
        <v>91</v>
      </c>
      <c r="F197" s="47">
        <v>3</v>
      </c>
      <c r="G197" s="55"/>
      <c r="H197" s="29">
        <f t="shared" ref="H197:H199" si="20">G197*F197</f>
        <v>0</v>
      </c>
    </row>
    <row r="198" spans="1:8" ht="25.5" customHeight="1" x14ac:dyDescent="0.25">
      <c r="A198" s="26" t="s">
        <v>670</v>
      </c>
      <c r="B198" s="26">
        <v>88309</v>
      </c>
      <c r="C198" s="26" t="s">
        <v>10</v>
      </c>
      <c r="D198" s="54" t="s">
        <v>46</v>
      </c>
      <c r="E198" s="26" t="s">
        <v>91</v>
      </c>
      <c r="F198" s="47">
        <v>3</v>
      </c>
      <c r="G198" s="55"/>
      <c r="H198" s="29">
        <f t="shared" si="20"/>
        <v>0</v>
      </c>
    </row>
    <row r="199" spans="1:8" ht="46.5" customHeight="1" x14ac:dyDescent="0.25">
      <c r="A199" s="26" t="s">
        <v>671</v>
      </c>
      <c r="B199" s="112">
        <v>11963</v>
      </c>
      <c r="C199" s="26" t="s">
        <v>10</v>
      </c>
      <c r="D199" s="54" t="s">
        <v>236</v>
      </c>
      <c r="E199" s="26" t="s">
        <v>90</v>
      </c>
      <c r="F199" s="47">
        <v>6</v>
      </c>
      <c r="G199" s="55"/>
      <c r="H199" s="29">
        <f t="shared" si="20"/>
        <v>0</v>
      </c>
    </row>
    <row r="200" spans="1:8" ht="32.25" customHeight="1" x14ac:dyDescent="0.25">
      <c r="A200" s="64"/>
      <c r="B200" s="64"/>
      <c r="C200" s="64"/>
      <c r="D200" s="65" t="s">
        <v>227</v>
      </c>
      <c r="E200" s="64"/>
      <c r="F200" s="66"/>
      <c r="G200" s="64"/>
      <c r="H200" s="51">
        <f>SUM(H197:H199)</f>
        <v>0</v>
      </c>
    </row>
    <row r="201" spans="1:8" ht="15.75" customHeight="1" x14ac:dyDescent="0.25">
      <c r="A201" s="152"/>
      <c r="B201" s="152"/>
      <c r="C201" s="152"/>
      <c r="D201" s="61"/>
      <c r="E201" s="152"/>
      <c r="F201" s="153"/>
      <c r="G201" s="152"/>
      <c r="H201" s="62"/>
    </row>
    <row r="202" spans="1:8" ht="32.25" customHeight="1" x14ac:dyDescent="0.25">
      <c r="A202" s="111" t="s">
        <v>596</v>
      </c>
      <c r="B202" s="280" t="s">
        <v>132</v>
      </c>
      <c r="C202" s="280"/>
      <c r="D202" s="280"/>
      <c r="E202" s="280"/>
      <c r="F202" s="280"/>
      <c r="G202" s="280"/>
      <c r="H202" s="280"/>
    </row>
    <row r="203" spans="1:8" ht="15.75" x14ac:dyDescent="0.25">
      <c r="A203" s="111"/>
      <c r="B203" s="111"/>
      <c r="C203" s="111"/>
      <c r="D203" s="111"/>
      <c r="E203" s="111"/>
      <c r="F203" s="53"/>
      <c r="G203" s="111" t="s">
        <v>80</v>
      </c>
      <c r="H203" s="111" t="s">
        <v>81</v>
      </c>
    </row>
    <row r="204" spans="1:8" ht="37.5" customHeight="1" x14ac:dyDescent="0.25">
      <c r="A204" s="184" t="s">
        <v>145</v>
      </c>
      <c r="B204" s="37" t="s">
        <v>146</v>
      </c>
      <c r="C204" s="179" t="s">
        <v>147</v>
      </c>
      <c r="D204" s="179" t="s">
        <v>53</v>
      </c>
      <c r="E204" s="37" t="s">
        <v>5</v>
      </c>
      <c r="F204" s="39" t="s">
        <v>6</v>
      </c>
      <c r="G204" s="179" t="s">
        <v>148</v>
      </c>
      <c r="H204" s="179" t="s">
        <v>278</v>
      </c>
    </row>
    <row r="205" spans="1:8" ht="30" x14ac:dyDescent="0.25">
      <c r="A205" s="26" t="s">
        <v>672</v>
      </c>
      <c r="B205" s="26">
        <v>100717</v>
      </c>
      <c r="C205" s="26" t="s">
        <v>10</v>
      </c>
      <c r="D205" s="30" t="s">
        <v>107</v>
      </c>
      <c r="E205" s="26" t="s">
        <v>93</v>
      </c>
      <c r="F205" s="28">
        <v>0.06</v>
      </c>
      <c r="G205" s="29"/>
      <c r="H205" s="29">
        <f>G205*F205</f>
        <v>0</v>
      </c>
    </row>
    <row r="206" spans="1:8" ht="75" x14ac:dyDescent="0.25">
      <c r="A206" s="26" t="s">
        <v>673</v>
      </c>
      <c r="B206" s="26">
        <v>100725</v>
      </c>
      <c r="C206" s="26" t="s">
        <v>10</v>
      </c>
      <c r="D206" s="30" t="s">
        <v>109</v>
      </c>
      <c r="E206" s="26" t="s">
        <v>93</v>
      </c>
      <c r="F206" s="28">
        <v>1</v>
      </c>
      <c r="G206" s="29"/>
      <c r="H206" s="29">
        <f t="shared" ref="H206" si="21">G206*F206</f>
        <v>0</v>
      </c>
    </row>
    <row r="207" spans="1:8" ht="30" customHeight="1" x14ac:dyDescent="0.25">
      <c r="A207" s="273" t="s">
        <v>40</v>
      </c>
      <c r="B207" s="273"/>
      <c r="C207" s="273"/>
      <c r="D207" s="273"/>
      <c r="E207" s="273"/>
      <c r="F207" s="273"/>
      <c r="G207" s="273"/>
      <c r="H207" s="51">
        <f>SUM(H205:H206)</f>
        <v>0</v>
      </c>
    </row>
    <row r="208" spans="1:8" ht="15.75" x14ac:dyDescent="0.25">
      <c r="A208" s="152"/>
      <c r="B208" s="152"/>
      <c r="C208" s="152"/>
      <c r="D208" s="61"/>
      <c r="E208" s="152"/>
      <c r="F208" s="153"/>
      <c r="G208" s="152"/>
      <c r="H208" s="62"/>
    </row>
    <row r="209" spans="1:8" ht="24" customHeight="1" x14ac:dyDescent="0.25">
      <c r="A209" s="113" t="s">
        <v>490</v>
      </c>
      <c r="B209" s="270" t="s">
        <v>265</v>
      </c>
      <c r="C209" s="271"/>
      <c r="D209" s="271"/>
      <c r="E209" s="271"/>
      <c r="F209" s="272"/>
      <c r="G209" s="177" t="s">
        <v>80</v>
      </c>
      <c r="H209" s="177" t="s">
        <v>81</v>
      </c>
    </row>
    <row r="210" spans="1:8" ht="27.75" customHeight="1" x14ac:dyDescent="0.25">
      <c r="A210" s="185" t="s">
        <v>2</v>
      </c>
      <c r="B210" s="58" t="s">
        <v>146</v>
      </c>
      <c r="C210" s="113" t="s">
        <v>147</v>
      </c>
      <c r="D210" s="113" t="s">
        <v>53</v>
      </c>
      <c r="E210" s="58" t="s">
        <v>5</v>
      </c>
      <c r="F210" s="59" t="s">
        <v>6</v>
      </c>
      <c r="G210" s="113" t="s">
        <v>148</v>
      </c>
      <c r="H210" s="177" t="s">
        <v>278</v>
      </c>
    </row>
    <row r="211" spans="1:8" ht="31.5" customHeight="1" x14ac:dyDescent="0.25">
      <c r="A211" s="26" t="s">
        <v>674</v>
      </c>
      <c r="B211" s="26">
        <v>88315</v>
      </c>
      <c r="C211" s="26" t="s">
        <v>10</v>
      </c>
      <c r="D211" s="30" t="s">
        <v>49</v>
      </c>
      <c r="E211" s="26" t="s">
        <v>91</v>
      </c>
      <c r="F211" s="26">
        <v>0.5</v>
      </c>
      <c r="G211" s="29"/>
      <c r="H211" s="29">
        <f>G211*F211</f>
        <v>0</v>
      </c>
    </row>
    <row r="212" spans="1:8" ht="36.75" customHeight="1" x14ac:dyDescent="0.25">
      <c r="A212" s="26" t="s">
        <v>675</v>
      </c>
      <c r="B212" s="26">
        <v>88316</v>
      </c>
      <c r="C212" s="26" t="s">
        <v>10</v>
      </c>
      <c r="D212" s="30" t="s">
        <v>47</v>
      </c>
      <c r="E212" s="26" t="s">
        <v>91</v>
      </c>
      <c r="F212" s="26">
        <v>1</v>
      </c>
      <c r="G212" s="29"/>
      <c r="H212" s="29">
        <f>G212*F212</f>
        <v>0</v>
      </c>
    </row>
    <row r="213" spans="1:8" ht="31.5" customHeight="1" x14ac:dyDescent="0.25">
      <c r="A213" s="273" t="s">
        <v>40</v>
      </c>
      <c r="B213" s="273"/>
      <c r="C213" s="273"/>
      <c r="D213" s="273"/>
      <c r="E213" s="273"/>
      <c r="F213" s="273"/>
      <c r="G213" s="273"/>
      <c r="H213" s="51">
        <f>SUM(H211:H212)</f>
        <v>0</v>
      </c>
    </row>
    <row r="214" spans="1:8" ht="18.75" customHeight="1" x14ac:dyDescent="0.25">
      <c r="A214" s="154"/>
      <c r="B214" s="154"/>
      <c r="C214" s="154"/>
      <c r="D214" s="154"/>
      <c r="E214" s="154"/>
      <c r="F214" s="154"/>
      <c r="G214" s="154"/>
      <c r="H214" s="62"/>
    </row>
    <row r="215" spans="1:8" ht="33.75" customHeight="1" x14ac:dyDescent="0.25">
      <c r="A215" s="52" t="s">
        <v>493</v>
      </c>
      <c r="B215" s="278" t="s">
        <v>252</v>
      </c>
      <c r="C215" s="278"/>
      <c r="D215" s="278"/>
      <c r="E215" s="278"/>
      <c r="F215" s="278"/>
      <c r="G215" s="278"/>
      <c r="H215" s="278"/>
    </row>
    <row r="216" spans="1:8" ht="15.75" x14ac:dyDescent="0.25">
      <c r="A216" s="52"/>
      <c r="B216" s="52"/>
      <c r="C216" s="52"/>
      <c r="D216" s="52"/>
      <c r="E216" s="52"/>
      <c r="F216" s="53"/>
      <c r="G216" s="52" t="s">
        <v>80</v>
      </c>
      <c r="H216" s="52" t="s">
        <v>5</v>
      </c>
    </row>
    <row r="217" spans="1:8" ht="30.75" customHeight="1" x14ac:dyDescent="0.25">
      <c r="A217" s="184" t="s">
        <v>145</v>
      </c>
      <c r="B217" s="37" t="s">
        <v>146</v>
      </c>
      <c r="C217" s="179" t="s">
        <v>147</v>
      </c>
      <c r="D217" s="179" t="s">
        <v>53</v>
      </c>
      <c r="E217" s="37" t="s">
        <v>5</v>
      </c>
      <c r="F217" s="39" t="s">
        <v>6</v>
      </c>
      <c r="G217" s="179" t="s">
        <v>148</v>
      </c>
      <c r="H217" s="179" t="s">
        <v>278</v>
      </c>
    </row>
    <row r="218" spans="1:8" ht="53.25" customHeight="1" x14ac:dyDescent="0.25">
      <c r="A218" s="26" t="s">
        <v>676</v>
      </c>
      <c r="B218" s="26">
        <v>95276</v>
      </c>
      <c r="C218" s="26" t="s">
        <v>10</v>
      </c>
      <c r="D218" s="30" t="s">
        <v>250</v>
      </c>
      <c r="E218" s="26" t="s">
        <v>251</v>
      </c>
      <c r="F218" s="31">
        <v>100</v>
      </c>
      <c r="G218" s="32"/>
      <c r="H218" s="33">
        <f>G218*F218</f>
        <v>0</v>
      </c>
    </row>
    <row r="219" spans="1:8" ht="23.25" customHeight="1" x14ac:dyDescent="0.25">
      <c r="A219" s="26" t="s">
        <v>677</v>
      </c>
      <c r="B219" s="26">
        <v>134</v>
      </c>
      <c r="C219" s="26" t="s">
        <v>10</v>
      </c>
      <c r="D219" s="27" t="s">
        <v>248</v>
      </c>
      <c r="E219" s="26" t="s">
        <v>69</v>
      </c>
      <c r="F219" s="31">
        <v>104</v>
      </c>
      <c r="G219" s="32"/>
      <c r="H219" s="33">
        <f>G219*F219</f>
        <v>0</v>
      </c>
    </row>
    <row r="220" spans="1:8" ht="27.75" customHeight="1" x14ac:dyDescent="0.25">
      <c r="A220" s="26" t="s">
        <v>678</v>
      </c>
      <c r="B220" s="26">
        <v>88316</v>
      </c>
      <c r="C220" s="26" t="s">
        <v>10</v>
      </c>
      <c r="D220" s="30" t="s">
        <v>47</v>
      </c>
      <c r="E220" s="26" t="s">
        <v>91</v>
      </c>
      <c r="F220" s="31">
        <v>16</v>
      </c>
      <c r="G220" s="29"/>
      <c r="H220" s="34">
        <f>G220*F220</f>
        <v>0</v>
      </c>
    </row>
    <row r="221" spans="1:8" ht="45" x14ac:dyDescent="0.25">
      <c r="A221" s="26" t="s">
        <v>679</v>
      </c>
      <c r="B221" s="15">
        <v>102506</v>
      </c>
      <c r="C221" s="15" t="s">
        <v>10</v>
      </c>
      <c r="D221" s="16" t="s">
        <v>357</v>
      </c>
      <c r="E221" s="15" t="s">
        <v>101</v>
      </c>
      <c r="F221" s="15">
        <v>250</v>
      </c>
      <c r="G221" s="17"/>
      <c r="H221" s="24">
        <f t="shared" ref="H221" si="22">G221*F221</f>
        <v>0</v>
      </c>
    </row>
    <row r="222" spans="1:8" ht="47.25" customHeight="1" x14ac:dyDescent="0.25">
      <c r="A222" s="26" t="s">
        <v>680</v>
      </c>
      <c r="B222" s="11">
        <v>102494</v>
      </c>
      <c r="C222" s="11" t="s">
        <v>10</v>
      </c>
      <c r="D222" s="20" t="s">
        <v>355</v>
      </c>
      <c r="E222" s="11" t="s">
        <v>93</v>
      </c>
      <c r="F222" s="11">
        <v>515.9</v>
      </c>
      <c r="G222" s="21"/>
      <c r="H222" s="24">
        <f>G222*F222</f>
        <v>0</v>
      </c>
    </row>
    <row r="223" spans="1:8" ht="21.75" customHeight="1" x14ac:dyDescent="0.25">
      <c r="A223" s="273" t="s">
        <v>40</v>
      </c>
      <c r="B223" s="273"/>
      <c r="C223" s="273"/>
      <c r="D223" s="273"/>
      <c r="E223" s="273"/>
      <c r="F223" s="273"/>
      <c r="G223" s="273"/>
      <c r="H223" s="51">
        <f>SUM(H218:H222)</f>
        <v>0</v>
      </c>
    </row>
    <row r="224" spans="1:8" ht="15" customHeight="1" x14ac:dyDescent="0.25">
      <c r="A224" s="154"/>
      <c r="B224" s="154"/>
      <c r="C224" s="154"/>
      <c r="D224" s="154"/>
      <c r="E224" s="154"/>
      <c r="F224" s="154"/>
      <c r="G224" s="154"/>
      <c r="H224" s="62"/>
    </row>
    <row r="225" spans="1:8" ht="28.5" customHeight="1" x14ac:dyDescent="0.25">
      <c r="A225" s="52" t="s">
        <v>496</v>
      </c>
      <c r="B225" s="278" t="s">
        <v>68</v>
      </c>
      <c r="C225" s="278"/>
      <c r="D225" s="278"/>
      <c r="E225" s="278"/>
      <c r="F225" s="278"/>
      <c r="G225" s="278"/>
      <c r="H225" s="278"/>
    </row>
    <row r="226" spans="1:8" ht="28.5" customHeight="1" x14ac:dyDescent="0.25">
      <c r="A226" s="178"/>
      <c r="B226" s="179"/>
      <c r="C226" s="179"/>
      <c r="D226" s="179"/>
      <c r="E226" s="179"/>
      <c r="F226" s="179"/>
      <c r="G226" s="179" t="s">
        <v>5</v>
      </c>
      <c r="H226" s="179" t="s">
        <v>765</v>
      </c>
    </row>
    <row r="227" spans="1:8" ht="28.5" customHeight="1" x14ac:dyDescent="0.25">
      <c r="A227" s="184" t="s">
        <v>145</v>
      </c>
      <c r="B227" s="37" t="s">
        <v>146</v>
      </c>
      <c r="C227" s="179" t="s">
        <v>147</v>
      </c>
      <c r="D227" s="179" t="s">
        <v>53</v>
      </c>
      <c r="E227" s="37" t="s">
        <v>5</v>
      </c>
      <c r="F227" s="39" t="s">
        <v>6</v>
      </c>
      <c r="G227" s="179" t="s">
        <v>148</v>
      </c>
      <c r="H227" s="179" t="s">
        <v>278</v>
      </c>
    </row>
    <row r="228" spans="1:8" ht="60.75" customHeight="1" x14ac:dyDescent="0.25">
      <c r="A228" s="120" t="s">
        <v>681</v>
      </c>
      <c r="B228" s="26">
        <v>43083</v>
      </c>
      <c r="C228" s="26" t="s">
        <v>10</v>
      </c>
      <c r="D228" s="30" t="s">
        <v>139</v>
      </c>
      <c r="E228" s="26" t="s">
        <v>69</v>
      </c>
      <c r="F228" s="26">
        <v>331.04</v>
      </c>
      <c r="G228" s="29"/>
      <c r="H228" s="29">
        <f>G228*F228</f>
        <v>0</v>
      </c>
    </row>
    <row r="229" spans="1:8" ht="30" x14ac:dyDescent="0.25">
      <c r="A229" s="120" t="s">
        <v>682</v>
      </c>
      <c r="B229" s="26">
        <v>10998</v>
      </c>
      <c r="C229" s="26" t="s">
        <v>10</v>
      </c>
      <c r="D229" s="30" t="s">
        <v>66</v>
      </c>
      <c r="E229" s="26" t="s">
        <v>69</v>
      </c>
      <c r="F229" s="26">
        <v>2</v>
      </c>
      <c r="G229" s="29"/>
      <c r="H229" s="29">
        <f t="shared" ref="H229:H235" si="23">G229*F229</f>
        <v>0</v>
      </c>
    </row>
    <row r="230" spans="1:8" ht="48" customHeight="1" x14ac:dyDescent="0.25">
      <c r="A230" s="120" t="s">
        <v>683</v>
      </c>
      <c r="B230" s="26">
        <v>26018</v>
      </c>
      <c r="C230" s="26" t="s">
        <v>10</v>
      </c>
      <c r="D230" s="30" t="s">
        <v>67</v>
      </c>
      <c r="E230" s="26" t="s">
        <v>90</v>
      </c>
      <c r="F230" s="26">
        <v>5</v>
      </c>
      <c r="G230" s="29"/>
      <c r="H230" s="29">
        <f t="shared" si="23"/>
        <v>0</v>
      </c>
    </row>
    <row r="231" spans="1:8" ht="36.75" customHeight="1" x14ac:dyDescent="0.25">
      <c r="A231" s="120" t="s">
        <v>684</v>
      </c>
      <c r="B231" s="26">
        <v>88315</v>
      </c>
      <c r="C231" s="26" t="s">
        <v>10</v>
      </c>
      <c r="D231" s="30" t="s">
        <v>49</v>
      </c>
      <c r="E231" s="26" t="s">
        <v>91</v>
      </c>
      <c r="F231" s="26">
        <v>0.5</v>
      </c>
      <c r="G231" s="29"/>
      <c r="H231" s="29">
        <f t="shared" si="23"/>
        <v>0</v>
      </c>
    </row>
    <row r="232" spans="1:8" ht="44.25" customHeight="1" x14ac:dyDescent="0.25">
      <c r="A232" s="120" t="s">
        <v>685</v>
      </c>
      <c r="B232" s="26">
        <v>88316</v>
      </c>
      <c r="C232" s="26" t="s">
        <v>10</v>
      </c>
      <c r="D232" s="30" t="s">
        <v>47</v>
      </c>
      <c r="E232" s="26" t="s">
        <v>91</v>
      </c>
      <c r="F232" s="26">
        <v>1</v>
      </c>
      <c r="G232" s="29"/>
      <c r="H232" s="29">
        <f t="shared" si="23"/>
        <v>0</v>
      </c>
    </row>
    <row r="233" spans="1:8" ht="68.25" customHeight="1" x14ac:dyDescent="0.25">
      <c r="A233" s="120" t="s">
        <v>686</v>
      </c>
      <c r="B233" s="26">
        <v>100725</v>
      </c>
      <c r="C233" s="26" t="s">
        <v>10</v>
      </c>
      <c r="D233" s="30" t="s">
        <v>109</v>
      </c>
      <c r="E233" s="26" t="s">
        <v>93</v>
      </c>
      <c r="F233" s="26">
        <v>15</v>
      </c>
      <c r="G233" s="29"/>
      <c r="H233" s="29">
        <f t="shared" si="23"/>
        <v>0</v>
      </c>
    </row>
    <row r="234" spans="1:8" ht="37.5" customHeight="1" x14ac:dyDescent="0.25">
      <c r="A234" s="120" t="s">
        <v>687</v>
      </c>
      <c r="B234" s="26">
        <v>93358</v>
      </c>
      <c r="C234" s="26" t="s">
        <v>10</v>
      </c>
      <c r="D234" s="30" t="s">
        <v>61</v>
      </c>
      <c r="E234" s="26" t="s">
        <v>94</v>
      </c>
      <c r="F234" s="26">
        <v>1</v>
      </c>
      <c r="G234" s="29"/>
      <c r="H234" s="29">
        <f t="shared" si="23"/>
        <v>0</v>
      </c>
    </row>
    <row r="235" spans="1:8" ht="72" customHeight="1" x14ac:dyDescent="0.25">
      <c r="A235" s="120" t="s">
        <v>688</v>
      </c>
      <c r="B235" s="26">
        <v>92718</v>
      </c>
      <c r="C235" s="26" t="s">
        <v>10</v>
      </c>
      <c r="D235" s="30" t="s">
        <v>104</v>
      </c>
      <c r="E235" s="26" t="s">
        <v>94</v>
      </c>
      <c r="F235" s="26">
        <v>0.5</v>
      </c>
      <c r="G235" s="29"/>
      <c r="H235" s="29">
        <f t="shared" si="23"/>
        <v>0</v>
      </c>
    </row>
    <row r="236" spans="1:8" ht="27.75" customHeight="1" x14ac:dyDescent="0.25">
      <c r="A236" s="273" t="s">
        <v>40</v>
      </c>
      <c r="B236" s="273"/>
      <c r="C236" s="273"/>
      <c r="D236" s="273"/>
      <c r="E236" s="273"/>
      <c r="F236" s="273"/>
      <c r="G236" s="273"/>
      <c r="H236" s="51">
        <f>SUM(H228:H235)</f>
        <v>0</v>
      </c>
    </row>
    <row r="237" spans="1:8" ht="27" customHeight="1" x14ac:dyDescent="0.25">
      <c r="A237" s="154"/>
      <c r="B237" s="154"/>
      <c r="C237" s="154"/>
      <c r="D237" s="154"/>
      <c r="E237" s="154"/>
      <c r="F237" s="154"/>
      <c r="G237" s="154"/>
      <c r="H237" s="62"/>
    </row>
    <row r="238" spans="1:8" ht="27" customHeight="1" x14ac:dyDescent="0.25">
      <c r="A238" s="52" t="s">
        <v>497</v>
      </c>
      <c r="B238" s="280" t="s">
        <v>256</v>
      </c>
      <c r="C238" s="280"/>
      <c r="D238" s="280"/>
      <c r="E238" s="280"/>
      <c r="F238" s="280"/>
      <c r="G238" s="280"/>
      <c r="H238" s="280"/>
    </row>
    <row r="239" spans="1:8" ht="30.75" customHeight="1" x14ac:dyDescent="0.25">
      <c r="A239" s="52"/>
      <c r="B239" s="52"/>
      <c r="C239" s="52"/>
      <c r="D239" s="52"/>
      <c r="E239" s="52"/>
      <c r="F239" s="52"/>
      <c r="G239" s="52" t="s">
        <v>80</v>
      </c>
      <c r="H239" s="52" t="s">
        <v>765</v>
      </c>
    </row>
    <row r="240" spans="1:8" ht="30.75" customHeight="1" x14ac:dyDescent="0.25">
      <c r="A240" s="184" t="s">
        <v>145</v>
      </c>
      <c r="B240" s="37" t="s">
        <v>146</v>
      </c>
      <c r="C240" s="179" t="s">
        <v>147</v>
      </c>
      <c r="D240" s="179" t="s">
        <v>53</v>
      </c>
      <c r="E240" s="37" t="s">
        <v>5</v>
      </c>
      <c r="F240" s="39" t="s">
        <v>6</v>
      </c>
      <c r="G240" s="179" t="s">
        <v>148</v>
      </c>
      <c r="H240" s="179" t="s">
        <v>278</v>
      </c>
    </row>
    <row r="241" spans="1:8" ht="60.75" customHeight="1" x14ac:dyDescent="0.25">
      <c r="A241" s="155" t="s">
        <v>689</v>
      </c>
      <c r="B241" s="26">
        <v>13393</v>
      </c>
      <c r="C241" s="26" t="s">
        <v>10</v>
      </c>
      <c r="D241" s="30" t="s">
        <v>110</v>
      </c>
      <c r="E241" s="26" t="s">
        <v>90</v>
      </c>
      <c r="F241" s="26">
        <v>1</v>
      </c>
      <c r="G241" s="29"/>
      <c r="H241" s="29">
        <f t="shared" ref="H241:H264" si="24">G241*F241</f>
        <v>0</v>
      </c>
    </row>
    <row r="242" spans="1:8" ht="48" customHeight="1" x14ac:dyDescent="0.25">
      <c r="A242" s="155" t="s">
        <v>690</v>
      </c>
      <c r="B242" s="26">
        <v>2370</v>
      </c>
      <c r="C242" s="26" t="s">
        <v>10</v>
      </c>
      <c r="D242" s="30" t="s">
        <v>111</v>
      </c>
      <c r="E242" s="26" t="s">
        <v>90</v>
      </c>
      <c r="F242" s="26">
        <v>2</v>
      </c>
      <c r="G242" s="29"/>
      <c r="H242" s="29">
        <f t="shared" si="24"/>
        <v>0</v>
      </c>
    </row>
    <row r="243" spans="1:8" ht="36.75" customHeight="1" x14ac:dyDescent="0.25">
      <c r="A243" s="155" t="s">
        <v>691</v>
      </c>
      <c r="B243" s="26">
        <v>2392</v>
      </c>
      <c r="C243" s="26" t="s">
        <v>10</v>
      </c>
      <c r="D243" s="30" t="s">
        <v>112</v>
      </c>
      <c r="E243" s="26" t="s">
        <v>90</v>
      </c>
      <c r="F243" s="26">
        <v>1</v>
      </c>
      <c r="G243" s="29"/>
      <c r="H243" s="29">
        <f t="shared" si="24"/>
        <v>0</v>
      </c>
    </row>
    <row r="244" spans="1:8" ht="44.25" customHeight="1" x14ac:dyDescent="0.25">
      <c r="A244" s="155" t="s">
        <v>692</v>
      </c>
      <c r="B244" s="26">
        <v>39445</v>
      </c>
      <c r="C244" s="26" t="s">
        <v>10</v>
      </c>
      <c r="D244" s="30" t="s">
        <v>113</v>
      </c>
      <c r="E244" s="26" t="s">
        <v>90</v>
      </c>
      <c r="F244" s="26">
        <v>1</v>
      </c>
      <c r="G244" s="29"/>
      <c r="H244" s="29">
        <f t="shared" si="24"/>
        <v>0</v>
      </c>
    </row>
    <row r="245" spans="1:8" ht="48.75" customHeight="1" x14ac:dyDescent="0.25">
      <c r="A245" s="155" t="s">
        <v>693</v>
      </c>
      <c r="B245" s="26">
        <v>39472</v>
      </c>
      <c r="C245" s="26" t="s">
        <v>10</v>
      </c>
      <c r="D245" s="30" t="s">
        <v>114</v>
      </c>
      <c r="E245" s="26" t="s">
        <v>90</v>
      </c>
      <c r="F245" s="26">
        <v>1</v>
      </c>
      <c r="G245" s="29"/>
      <c r="H245" s="29">
        <f t="shared" si="24"/>
        <v>0</v>
      </c>
    </row>
    <row r="246" spans="1:8" ht="48" customHeight="1" x14ac:dyDescent="0.25">
      <c r="A246" s="155" t="s">
        <v>694</v>
      </c>
      <c r="B246" s="26">
        <v>88242</v>
      </c>
      <c r="C246" s="26" t="s">
        <v>10</v>
      </c>
      <c r="D246" s="30" t="s">
        <v>134</v>
      </c>
      <c r="E246" s="26" t="s">
        <v>91</v>
      </c>
      <c r="F246" s="26">
        <v>2</v>
      </c>
      <c r="G246" s="29"/>
      <c r="H246" s="29">
        <f t="shared" si="24"/>
        <v>0</v>
      </c>
    </row>
    <row r="247" spans="1:8" ht="40.5" customHeight="1" x14ac:dyDescent="0.25">
      <c r="A247" s="155" t="s">
        <v>695</v>
      </c>
      <c r="B247" s="26">
        <v>39253</v>
      </c>
      <c r="C247" s="26" t="s">
        <v>10</v>
      </c>
      <c r="D247" s="30" t="s">
        <v>140</v>
      </c>
      <c r="E247" s="26" t="s">
        <v>101</v>
      </c>
      <c r="F247" s="26">
        <v>60</v>
      </c>
      <c r="G247" s="29"/>
      <c r="H247" s="29">
        <f t="shared" si="24"/>
        <v>0</v>
      </c>
    </row>
    <row r="248" spans="1:8" ht="42" customHeight="1" x14ac:dyDescent="0.25">
      <c r="A248" s="155" t="s">
        <v>696</v>
      </c>
      <c r="B248" s="26">
        <v>39254</v>
      </c>
      <c r="C248" s="26" t="s">
        <v>10</v>
      </c>
      <c r="D248" s="30" t="s">
        <v>115</v>
      </c>
      <c r="E248" s="26" t="s">
        <v>101</v>
      </c>
      <c r="F248" s="26">
        <v>10</v>
      </c>
      <c r="G248" s="29"/>
      <c r="H248" s="29">
        <f t="shared" si="24"/>
        <v>0</v>
      </c>
    </row>
    <row r="249" spans="1:8" ht="42" customHeight="1" x14ac:dyDescent="0.25">
      <c r="A249" s="155" t="s">
        <v>697</v>
      </c>
      <c r="B249" s="26">
        <v>14053</v>
      </c>
      <c r="C249" s="26" t="s">
        <v>10</v>
      </c>
      <c r="D249" s="30" t="s">
        <v>116</v>
      </c>
      <c r="E249" s="26" t="s">
        <v>90</v>
      </c>
      <c r="F249" s="26">
        <v>4</v>
      </c>
      <c r="G249" s="29"/>
      <c r="H249" s="29">
        <f t="shared" si="24"/>
        <v>0</v>
      </c>
    </row>
    <row r="250" spans="1:8" ht="30" x14ac:dyDescent="0.25">
      <c r="A250" s="155" t="s">
        <v>698</v>
      </c>
      <c r="B250" s="26">
        <v>2580</v>
      </c>
      <c r="C250" s="26" t="s">
        <v>10</v>
      </c>
      <c r="D250" s="30" t="s">
        <v>117</v>
      </c>
      <c r="E250" s="26" t="s">
        <v>90</v>
      </c>
      <c r="F250" s="26">
        <v>1</v>
      </c>
      <c r="G250" s="29"/>
      <c r="H250" s="29">
        <f t="shared" si="24"/>
        <v>0</v>
      </c>
    </row>
    <row r="251" spans="1:8" s="301" customFormat="1" ht="62.25" customHeight="1" x14ac:dyDescent="0.2">
      <c r="A251" s="155" t="s">
        <v>699</v>
      </c>
      <c r="B251" s="26">
        <v>395</v>
      </c>
      <c r="C251" s="26" t="s">
        <v>10</v>
      </c>
      <c r="D251" s="30" t="s">
        <v>118</v>
      </c>
      <c r="E251" s="26" t="s">
        <v>90</v>
      </c>
      <c r="F251" s="26">
        <v>40</v>
      </c>
      <c r="G251" s="29"/>
      <c r="H251" s="29">
        <f t="shared" si="24"/>
        <v>0</v>
      </c>
    </row>
    <row r="252" spans="1:8" s="303" customFormat="1" ht="42" customHeight="1" x14ac:dyDescent="0.2">
      <c r="A252" s="155" t="s">
        <v>700</v>
      </c>
      <c r="B252" s="26">
        <v>393</v>
      </c>
      <c r="C252" s="26" t="s">
        <v>10</v>
      </c>
      <c r="D252" s="30" t="s">
        <v>119</v>
      </c>
      <c r="E252" s="26" t="s">
        <v>90</v>
      </c>
      <c r="F252" s="26">
        <v>4</v>
      </c>
      <c r="G252" s="29"/>
      <c r="H252" s="29">
        <f t="shared" si="24"/>
        <v>0</v>
      </c>
    </row>
    <row r="253" spans="1:8" s="303" customFormat="1" ht="30" x14ac:dyDescent="0.2">
      <c r="A253" s="155" t="s">
        <v>701</v>
      </c>
      <c r="B253" s="26">
        <v>39140</v>
      </c>
      <c r="C253" s="26" t="s">
        <v>10</v>
      </c>
      <c r="D253" s="30" t="s">
        <v>120</v>
      </c>
      <c r="E253" s="26" t="s">
        <v>90</v>
      </c>
      <c r="F253" s="26">
        <v>10</v>
      </c>
      <c r="G253" s="29"/>
      <c r="H253" s="29">
        <f t="shared" si="24"/>
        <v>0</v>
      </c>
    </row>
    <row r="254" spans="1:8" ht="43.5" customHeight="1" x14ac:dyDescent="0.25">
      <c r="A254" s="155" t="s">
        <v>702</v>
      </c>
      <c r="B254" s="26">
        <v>39175</v>
      </c>
      <c r="C254" s="26" t="s">
        <v>10</v>
      </c>
      <c r="D254" s="30" t="s">
        <v>121</v>
      </c>
      <c r="E254" s="26" t="s">
        <v>90</v>
      </c>
      <c r="F254" s="26">
        <v>50</v>
      </c>
      <c r="G254" s="29"/>
      <c r="H254" s="29">
        <f t="shared" si="24"/>
        <v>0</v>
      </c>
    </row>
    <row r="255" spans="1:8" ht="41.25" customHeight="1" x14ac:dyDescent="0.25">
      <c r="A255" s="155" t="s">
        <v>703</v>
      </c>
      <c r="B255" s="26">
        <v>39209</v>
      </c>
      <c r="C255" s="26" t="s">
        <v>10</v>
      </c>
      <c r="D255" s="30" t="s">
        <v>122</v>
      </c>
      <c r="E255" s="26" t="s">
        <v>90</v>
      </c>
      <c r="F255" s="26">
        <v>50</v>
      </c>
      <c r="G255" s="29"/>
      <c r="H255" s="29">
        <f t="shared" si="24"/>
        <v>0</v>
      </c>
    </row>
    <row r="256" spans="1:8" s="303" customFormat="1" ht="49.5" customHeight="1" x14ac:dyDescent="0.2">
      <c r="A256" s="155" t="s">
        <v>704</v>
      </c>
      <c r="B256" s="26">
        <v>39176</v>
      </c>
      <c r="C256" s="26" t="s">
        <v>10</v>
      </c>
      <c r="D256" s="30" t="s">
        <v>123</v>
      </c>
      <c r="E256" s="26" t="s">
        <v>90</v>
      </c>
      <c r="F256" s="26">
        <v>4</v>
      </c>
      <c r="G256" s="29"/>
      <c r="H256" s="29">
        <f t="shared" si="24"/>
        <v>0</v>
      </c>
    </row>
    <row r="257" spans="1:8" s="304" customFormat="1" ht="35.25" customHeight="1" x14ac:dyDescent="0.25">
      <c r="A257" s="155" t="s">
        <v>705</v>
      </c>
      <c r="B257" s="26">
        <v>39210</v>
      </c>
      <c r="C257" s="26" t="s">
        <v>10</v>
      </c>
      <c r="D257" s="30" t="s">
        <v>124</v>
      </c>
      <c r="E257" s="26" t="s">
        <v>90</v>
      </c>
      <c r="F257" s="26">
        <v>4</v>
      </c>
      <c r="G257" s="29"/>
      <c r="H257" s="29">
        <f t="shared" si="24"/>
        <v>0</v>
      </c>
    </row>
    <row r="258" spans="1:8" s="303" customFormat="1" ht="25.5" customHeight="1" x14ac:dyDescent="0.2">
      <c r="A258" s="155" t="s">
        <v>706</v>
      </c>
      <c r="B258" s="26">
        <v>3909</v>
      </c>
      <c r="C258" s="26" t="s">
        <v>10</v>
      </c>
      <c r="D258" s="30" t="s">
        <v>125</v>
      </c>
      <c r="E258" s="26" t="s">
        <v>90</v>
      </c>
      <c r="F258" s="26">
        <v>10</v>
      </c>
      <c r="G258" s="29"/>
      <c r="H258" s="29">
        <f t="shared" si="24"/>
        <v>0</v>
      </c>
    </row>
    <row r="259" spans="1:8" ht="36.75" customHeight="1" x14ac:dyDescent="0.25">
      <c r="A259" s="155" t="s">
        <v>707</v>
      </c>
      <c r="B259" s="26">
        <v>3910</v>
      </c>
      <c r="C259" s="26" t="s">
        <v>10</v>
      </c>
      <c r="D259" s="30" t="s">
        <v>126</v>
      </c>
      <c r="E259" s="26" t="s">
        <v>90</v>
      </c>
      <c r="F259" s="26">
        <v>2</v>
      </c>
      <c r="G259" s="29"/>
      <c r="H259" s="29">
        <f t="shared" si="24"/>
        <v>0</v>
      </c>
    </row>
    <row r="260" spans="1:8" s="303" customFormat="1" ht="41.25" customHeight="1" x14ac:dyDescent="0.2">
      <c r="A260" s="155" t="s">
        <v>708</v>
      </c>
      <c r="B260" s="26">
        <v>88247</v>
      </c>
      <c r="C260" s="26" t="s">
        <v>10</v>
      </c>
      <c r="D260" s="30" t="s">
        <v>127</v>
      </c>
      <c r="E260" s="26" t="s">
        <v>91</v>
      </c>
      <c r="F260" s="26">
        <v>40</v>
      </c>
      <c r="G260" s="29"/>
      <c r="H260" s="29">
        <f t="shared" si="24"/>
        <v>0</v>
      </c>
    </row>
    <row r="261" spans="1:8" ht="29.25" customHeight="1" x14ac:dyDescent="0.25">
      <c r="A261" s="155" t="s">
        <v>709</v>
      </c>
      <c r="B261" s="26">
        <v>88264</v>
      </c>
      <c r="C261" s="26" t="s">
        <v>10</v>
      </c>
      <c r="D261" s="30" t="s">
        <v>128</v>
      </c>
      <c r="E261" s="26" t="s">
        <v>91</v>
      </c>
      <c r="F261" s="26">
        <v>40</v>
      </c>
      <c r="G261" s="29"/>
      <c r="H261" s="29">
        <f t="shared" si="24"/>
        <v>0</v>
      </c>
    </row>
    <row r="262" spans="1:8" s="303" customFormat="1" ht="25.5" customHeight="1" x14ac:dyDescent="0.2">
      <c r="A262" s="155" t="s">
        <v>710</v>
      </c>
      <c r="B262" s="26">
        <v>34620</v>
      </c>
      <c r="C262" s="26" t="s">
        <v>10</v>
      </c>
      <c r="D262" s="30" t="s">
        <v>266</v>
      </c>
      <c r="E262" s="26" t="s">
        <v>101</v>
      </c>
      <c r="F262" s="26">
        <v>60</v>
      </c>
      <c r="G262" s="29"/>
      <c r="H262" s="29">
        <f t="shared" si="24"/>
        <v>0</v>
      </c>
    </row>
    <row r="263" spans="1:8" ht="32.25" customHeight="1" x14ac:dyDescent="0.25">
      <c r="A263" s="155" t="s">
        <v>711</v>
      </c>
      <c r="B263" s="26">
        <v>34607</v>
      </c>
      <c r="C263" s="26" t="s">
        <v>10</v>
      </c>
      <c r="D263" s="30" t="s">
        <v>249</v>
      </c>
      <c r="E263" s="26" t="s">
        <v>101</v>
      </c>
      <c r="F263" s="26">
        <v>210</v>
      </c>
      <c r="G263" s="29"/>
      <c r="H263" s="29">
        <f t="shared" si="24"/>
        <v>0</v>
      </c>
    </row>
    <row r="264" spans="1:8" s="303" customFormat="1" ht="36.75" customHeight="1" x14ac:dyDescent="0.2">
      <c r="A264" s="155" t="s">
        <v>712</v>
      </c>
      <c r="B264" s="26">
        <v>39391</v>
      </c>
      <c r="C264" s="26" t="s">
        <v>10</v>
      </c>
      <c r="D264" s="30" t="s">
        <v>129</v>
      </c>
      <c r="E264" s="26" t="s">
        <v>90</v>
      </c>
      <c r="F264" s="26">
        <v>20</v>
      </c>
      <c r="G264" s="29"/>
      <c r="H264" s="29">
        <f t="shared" si="24"/>
        <v>0</v>
      </c>
    </row>
    <row r="265" spans="1:8" ht="41.25" customHeight="1" x14ac:dyDescent="0.25">
      <c r="A265" s="273" t="s">
        <v>40</v>
      </c>
      <c r="B265" s="273"/>
      <c r="C265" s="273"/>
      <c r="D265" s="273"/>
      <c r="E265" s="273"/>
      <c r="F265" s="273"/>
      <c r="G265" s="273"/>
      <c r="H265" s="51">
        <f>SUM(H241:H264)</f>
        <v>0</v>
      </c>
    </row>
    <row r="266" spans="1:8" ht="28.5" customHeight="1" x14ac:dyDescent="0.25">
      <c r="A266" s="154"/>
      <c r="B266" s="154"/>
      <c r="C266" s="154"/>
      <c r="D266" s="154"/>
      <c r="E266" s="154"/>
      <c r="F266" s="154"/>
      <c r="G266" s="154"/>
      <c r="H266" s="62"/>
    </row>
    <row r="267" spans="1:8" ht="28.5" customHeight="1" x14ac:dyDescent="0.25">
      <c r="A267" s="113" t="s">
        <v>558</v>
      </c>
      <c r="B267" s="270" t="s">
        <v>363</v>
      </c>
      <c r="C267" s="271"/>
      <c r="D267" s="271"/>
      <c r="E267" s="271"/>
      <c r="F267" s="271"/>
      <c r="G267" s="271"/>
      <c r="H267" s="272"/>
    </row>
    <row r="268" spans="1:8" ht="15.75" x14ac:dyDescent="0.25">
      <c r="A268" s="284"/>
      <c r="B268" s="285"/>
      <c r="C268" s="285"/>
      <c r="D268" s="285"/>
      <c r="E268" s="285"/>
      <c r="F268" s="286"/>
      <c r="G268" s="76" t="s">
        <v>80</v>
      </c>
      <c r="H268" s="76" t="s">
        <v>81</v>
      </c>
    </row>
    <row r="269" spans="1:8" s="301" customFormat="1" ht="27" customHeight="1" x14ac:dyDescent="0.25">
      <c r="A269" s="292" t="s">
        <v>274</v>
      </c>
      <c r="B269" s="293"/>
      <c r="C269" s="293"/>
      <c r="D269" s="293"/>
      <c r="E269" s="293"/>
      <c r="F269" s="293"/>
      <c r="G269" s="293"/>
      <c r="H269" s="294"/>
    </row>
    <row r="270" spans="1:8" s="301" customFormat="1" ht="33" customHeight="1" x14ac:dyDescent="0.25">
      <c r="A270" s="184" t="s">
        <v>145</v>
      </c>
      <c r="B270" s="37" t="s">
        <v>146</v>
      </c>
      <c r="C270" s="179" t="s">
        <v>147</v>
      </c>
      <c r="D270" s="179" t="s">
        <v>53</v>
      </c>
      <c r="E270" s="37" t="s">
        <v>5</v>
      </c>
      <c r="F270" s="39" t="s">
        <v>6</v>
      </c>
      <c r="G270" s="179" t="s">
        <v>148</v>
      </c>
      <c r="H270" s="179" t="s">
        <v>278</v>
      </c>
    </row>
    <row r="271" spans="1:8" s="303" customFormat="1" ht="31.5" customHeight="1" x14ac:dyDescent="0.25">
      <c r="A271" s="26" t="s">
        <v>713</v>
      </c>
      <c r="B271" s="26">
        <v>5795</v>
      </c>
      <c r="C271" s="26" t="s">
        <v>10</v>
      </c>
      <c r="D271" s="30" t="s">
        <v>48</v>
      </c>
      <c r="E271" s="26" t="s">
        <v>251</v>
      </c>
      <c r="F271" s="26">
        <v>0.5</v>
      </c>
      <c r="G271" s="29"/>
      <c r="H271" s="29">
        <f>G271*F271</f>
        <v>0</v>
      </c>
    </row>
    <row r="272" spans="1:8" s="303" customFormat="1" ht="27.75" customHeight="1" x14ac:dyDescent="0.25">
      <c r="A272" s="26" t="s">
        <v>714</v>
      </c>
      <c r="B272" s="26">
        <v>88309</v>
      </c>
      <c r="C272" s="26" t="s">
        <v>10</v>
      </c>
      <c r="D272" s="30" t="s">
        <v>46</v>
      </c>
      <c r="E272" s="26" t="s">
        <v>91</v>
      </c>
      <c r="F272" s="31">
        <v>0.3</v>
      </c>
      <c r="G272" s="29"/>
      <c r="H272" s="29">
        <f>G272*F272</f>
        <v>0</v>
      </c>
    </row>
    <row r="273" spans="1:8" ht="27" customHeight="1" x14ac:dyDescent="0.25">
      <c r="A273" s="26" t="s">
        <v>715</v>
      </c>
      <c r="B273" s="26">
        <v>88316</v>
      </c>
      <c r="C273" s="26" t="s">
        <v>10</v>
      </c>
      <c r="D273" s="30" t="s">
        <v>47</v>
      </c>
      <c r="E273" s="26" t="s">
        <v>91</v>
      </c>
      <c r="F273" s="31">
        <v>0.4</v>
      </c>
      <c r="G273" s="29"/>
      <c r="H273" s="29">
        <f>G273*F273</f>
        <v>0</v>
      </c>
    </row>
    <row r="274" spans="1:8" ht="36" customHeight="1" x14ac:dyDescent="0.25">
      <c r="A274" s="26" t="s">
        <v>716</v>
      </c>
      <c r="B274" s="26">
        <v>88243</v>
      </c>
      <c r="C274" s="26" t="s">
        <v>10</v>
      </c>
      <c r="D274" s="30" t="s">
        <v>725</v>
      </c>
      <c r="E274" s="26" t="s">
        <v>91</v>
      </c>
      <c r="F274" s="26">
        <v>0.4</v>
      </c>
      <c r="G274" s="29"/>
      <c r="H274" s="29">
        <f>G274*F274</f>
        <v>0</v>
      </c>
    </row>
    <row r="275" spans="1:8" ht="27.75" customHeight="1" x14ac:dyDescent="0.25">
      <c r="A275" s="26" t="s">
        <v>717</v>
      </c>
      <c r="B275" s="26">
        <v>88315</v>
      </c>
      <c r="C275" s="26" t="s">
        <v>10</v>
      </c>
      <c r="D275" s="30" t="s">
        <v>49</v>
      </c>
      <c r="E275" s="26" t="s">
        <v>91</v>
      </c>
      <c r="F275" s="31">
        <v>0.3</v>
      </c>
      <c r="G275" s="29"/>
      <c r="H275" s="29">
        <f>G275*F275</f>
        <v>0</v>
      </c>
    </row>
    <row r="276" spans="1:8" ht="29.25" customHeight="1" x14ac:dyDescent="0.25">
      <c r="A276" s="273" t="s">
        <v>40</v>
      </c>
      <c r="B276" s="273"/>
      <c r="C276" s="273"/>
      <c r="D276" s="273"/>
      <c r="E276" s="273"/>
      <c r="F276" s="273"/>
      <c r="G276" s="273"/>
      <c r="H276" s="51">
        <f>SUM(H271:H275)</f>
        <v>0</v>
      </c>
    </row>
    <row r="277" spans="1:8" ht="15.75" x14ac:dyDescent="0.25">
      <c r="A277" s="154"/>
      <c r="B277" s="154"/>
      <c r="C277" s="154"/>
      <c r="D277" s="154"/>
      <c r="E277" s="154"/>
      <c r="F277" s="154"/>
      <c r="G277" s="154"/>
      <c r="H277" s="62"/>
    </row>
    <row r="278" spans="1:8" ht="23.25" customHeight="1" x14ac:dyDescent="0.25">
      <c r="A278" s="113" t="s">
        <v>568</v>
      </c>
      <c r="B278" s="270" t="s">
        <v>265</v>
      </c>
      <c r="C278" s="271"/>
      <c r="D278" s="271"/>
      <c r="E278" s="271"/>
      <c r="F278" s="272"/>
      <c r="G278" s="177" t="s">
        <v>80</v>
      </c>
      <c r="H278" s="177" t="s">
        <v>81</v>
      </c>
    </row>
    <row r="279" spans="1:8" ht="36" x14ac:dyDescent="0.25">
      <c r="A279" s="148" t="s">
        <v>145</v>
      </c>
      <c r="B279" s="58" t="s">
        <v>146</v>
      </c>
      <c r="C279" s="113" t="s">
        <v>147</v>
      </c>
      <c r="D279" s="113" t="s">
        <v>53</v>
      </c>
      <c r="E279" s="58" t="s">
        <v>5</v>
      </c>
      <c r="F279" s="59" t="s">
        <v>6</v>
      </c>
      <c r="G279" s="113" t="s">
        <v>148</v>
      </c>
      <c r="H279" s="177" t="s">
        <v>278</v>
      </c>
    </row>
    <row r="280" spans="1:8" ht="20.25" customHeight="1" x14ac:dyDescent="0.25">
      <c r="A280" s="26" t="s">
        <v>718</v>
      </c>
      <c r="B280" s="26">
        <v>88315</v>
      </c>
      <c r="C280" s="26" t="s">
        <v>10</v>
      </c>
      <c r="D280" s="30" t="s">
        <v>49</v>
      </c>
      <c r="E280" s="26" t="s">
        <v>91</v>
      </c>
      <c r="F280" s="26">
        <v>0.5</v>
      </c>
      <c r="G280" s="29"/>
      <c r="H280" s="29">
        <f>G280*F280</f>
        <v>0</v>
      </c>
    </row>
    <row r="281" spans="1:8" ht="30.75" customHeight="1" x14ac:dyDescent="0.25">
      <c r="A281" s="26" t="s">
        <v>719</v>
      </c>
      <c r="B281" s="26">
        <v>88316</v>
      </c>
      <c r="C281" s="26" t="s">
        <v>10</v>
      </c>
      <c r="D281" s="30" t="s">
        <v>47</v>
      </c>
      <c r="E281" s="26" t="s">
        <v>91</v>
      </c>
      <c r="F281" s="26">
        <v>1</v>
      </c>
      <c r="G281" s="29"/>
      <c r="H281" s="29">
        <f>G281*F281</f>
        <v>0</v>
      </c>
    </row>
    <row r="282" spans="1:8" ht="28.5" customHeight="1" x14ac:dyDescent="0.25">
      <c r="A282" s="273" t="s">
        <v>40</v>
      </c>
      <c r="B282" s="273"/>
      <c r="C282" s="273"/>
      <c r="D282" s="273"/>
      <c r="E282" s="273"/>
      <c r="F282" s="273"/>
      <c r="G282" s="273"/>
      <c r="H282" s="51">
        <f>SUM(H280:H281)</f>
        <v>0</v>
      </c>
    </row>
    <row r="283" spans="1:8" ht="15.75" x14ac:dyDescent="0.25">
      <c r="A283" s="154"/>
      <c r="B283" s="154"/>
      <c r="C283" s="154"/>
      <c r="D283" s="154"/>
      <c r="E283" s="154"/>
      <c r="F283" s="154"/>
      <c r="G283" s="154"/>
      <c r="H283" s="62"/>
    </row>
    <row r="284" spans="1:8" ht="24.75" customHeight="1" x14ac:dyDescent="0.25">
      <c r="A284" s="111" t="s">
        <v>588</v>
      </c>
      <c r="B284" s="274" t="s">
        <v>59</v>
      </c>
      <c r="C284" s="275"/>
      <c r="D284" s="275"/>
      <c r="E284" s="275"/>
      <c r="F284" s="275"/>
      <c r="G284" s="275"/>
      <c r="H284" s="276"/>
    </row>
    <row r="285" spans="1:8" ht="24.75" customHeight="1" x14ac:dyDescent="0.25">
      <c r="A285" s="174"/>
      <c r="B285" s="170"/>
      <c r="C285" s="171"/>
      <c r="D285" s="171"/>
      <c r="E285" s="171"/>
      <c r="F285" s="171"/>
      <c r="G285" s="171" t="s">
        <v>80</v>
      </c>
      <c r="H285" s="172" t="s">
        <v>5</v>
      </c>
    </row>
    <row r="286" spans="1:8" ht="40.5" customHeight="1" x14ac:dyDescent="0.25">
      <c r="A286" s="184" t="s">
        <v>145</v>
      </c>
      <c r="B286" s="37" t="s">
        <v>146</v>
      </c>
      <c r="C286" s="179" t="s">
        <v>147</v>
      </c>
      <c r="D286" s="179" t="s">
        <v>53</v>
      </c>
      <c r="E286" s="37" t="s">
        <v>5</v>
      </c>
      <c r="F286" s="39" t="s">
        <v>6</v>
      </c>
      <c r="G286" s="179" t="s">
        <v>148</v>
      </c>
      <c r="H286" s="179" t="s">
        <v>278</v>
      </c>
    </row>
    <row r="287" spans="1:8" ht="30" x14ac:dyDescent="0.25">
      <c r="A287" s="120" t="s">
        <v>720</v>
      </c>
      <c r="B287" s="26">
        <v>36178</v>
      </c>
      <c r="C287" s="26" t="s">
        <v>10</v>
      </c>
      <c r="D287" s="30" t="s">
        <v>60</v>
      </c>
      <c r="E287" s="26" t="s">
        <v>90</v>
      </c>
      <c r="F287" s="26">
        <v>4</v>
      </c>
      <c r="G287" s="29"/>
      <c r="H287" s="29">
        <f>G287*F287</f>
        <v>0</v>
      </c>
    </row>
    <row r="288" spans="1:8" ht="30" x14ac:dyDescent="0.25">
      <c r="A288" s="120" t="s">
        <v>721</v>
      </c>
      <c r="B288" s="26">
        <v>93358</v>
      </c>
      <c r="C288" s="26" t="s">
        <v>10</v>
      </c>
      <c r="D288" s="30" t="s">
        <v>61</v>
      </c>
      <c r="E288" s="26" t="s">
        <v>94</v>
      </c>
      <c r="F288" s="26">
        <v>0.94899999999999995</v>
      </c>
      <c r="G288" s="29"/>
      <c r="H288" s="29">
        <f t="shared" ref="H288:H289" si="25">G288*F288</f>
        <v>0</v>
      </c>
    </row>
    <row r="289" spans="1:8" ht="75" x14ac:dyDescent="0.25">
      <c r="A289" s="120" t="s">
        <v>722</v>
      </c>
      <c r="B289" s="26">
        <v>90853</v>
      </c>
      <c r="C289" s="26" t="s">
        <v>10</v>
      </c>
      <c r="D289" s="30" t="s">
        <v>62</v>
      </c>
      <c r="E289" s="26" t="s">
        <v>94</v>
      </c>
      <c r="F289" s="26">
        <v>0.53900000000000003</v>
      </c>
      <c r="G289" s="29"/>
      <c r="H289" s="29">
        <f t="shared" si="25"/>
        <v>0</v>
      </c>
    </row>
    <row r="290" spans="1:8" ht="23.25" customHeight="1" x14ac:dyDescent="0.25">
      <c r="A290" s="287" t="s">
        <v>40</v>
      </c>
      <c r="B290" s="288"/>
      <c r="C290" s="288"/>
      <c r="D290" s="288"/>
      <c r="E290" s="288"/>
      <c r="F290" s="288"/>
      <c r="G290" s="289"/>
      <c r="H290" s="51">
        <f>SUM(H287:H289)</f>
        <v>0</v>
      </c>
    </row>
    <row r="291" spans="1:8" ht="15.75" x14ac:dyDescent="0.25">
      <c r="A291" s="186"/>
      <c r="B291" s="186"/>
      <c r="C291" s="186"/>
      <c r="D291" s="186"/>
      <c r="E291" s="186"/>
      <c r="F291" s="186"/>
      <c r="G291" s="186"/>
      <c r="H291" s="187"/>
    </row>
  </sheetData>
  <mergeCells count="60">
    <mergeCell ref="B87:H87"/>
    <mergeCell ref="B89:H89"/>
    <mergeCell ref="A97:G97"/>
    <mergeCell ref="B82:G82"/>
    <mergeCell ref="B95:H95"/>
    <mergeCell ref="B91:H91"/>
    <mergeCell ref="B93:H93"/>
    <mergeCell ref="B118:H118"/>
    <mergeCell ref="A123:D123"/>
    <mergeCell ref="B202:H202"/>
    <mergeCell ref="A207:G207"/>
    <mergeCell ref="B99:G99"/>
    <mergeCell ref="A192:G192"/>
    <mergeCell ref="B194:H194"/>
    <mergeCell ref="B182:H182"/>
    <mergeCell ref="B195:F195"/>
    <mergeCell ref="B209:F209"/>
    <mergeCell ref="B215:H215"/>
    <mergeCell ref="A223:G223"/>
    <mergeCell ref="B14:H14"/>
    <mergeCell ref="A23:G23"/>
    <mergeCell ref="B31:G31"/>
    <mergeCell ref="A53:G53"/>
    <mergeCell ref="A29:G29"/>
    <mergeCell ref="B2:H2"/>
    <mergeCell ref="A12:G12"/>
    <mergeCell ref="A1:H1"/>
    <mergeCell ref="B25:G25"/>
    <mergeCell ref="A290:G290"/>
    <mergeCell ref="B146:H146"/>
    <mergeCell ref="A159:F159"/>
    <mergeCell ref="G159:H159"/>
    <mergeCell ref="B238:H238"/>
    <mergeCell ref="A236:G236"/>
    <mergeCell ref="A265:G265"/>
    <mergeCell ref="B225:H225"/>
    <mergeCell ref="A269:H269"/>
    <mergeCell ref="A276:G276"/>
    <mergeCell ref="B267:H267"/>
    <mergeCell ref="A268:F268"/>
    <mergeCell ref="B161:H161"/>
    <mergeCell ref="A170:G170"/>
    <mergeCell ref="A213:G213"/>
    <mergeCell ref="B172:H172"/>
    <mergeCell ref="B278:F278"/>
    <mergeCell ref="A282:G282"/>
    <mergeCell ref="B284:H284"/>
    <mergeCell ref="B55:G55"/>
    <mergeCell ref="A69:G69"/>
    <mergeCell ref="B71:G71"/>
    <mergeCell ref="A80:G80"/>
    <mergeCell ref="A138:G138"/>
    <mergeCell ref="A144:G144"/>
    <mergeCell ref="A128:D128"/>
    <mergeCell ref="A134:G134"/>
    <mergeCell ref="A135:G135"/>
    <mergeCell ref="B106:H106"/>
    <mergeCell ref="B100:G100"/>
    <mergeCell ref="B173:F173"/>
    <mergeCell ref="A162:F162"/>
  </mergeCells>
  <phoneticPr fontId="3" type="noConversion"/>
  <printOptions horizontalCentered="1"/>
  <pageMargins left="0.25" right="0.25"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 Orçamentária</vt:lpstr>
      <vt:lpstr>Composição</vt:lpstr>
      <vt:lpstr>Composição!Area_de_impressao</vt:lpstr>
      <vt:lpstr>'Planilha Orçamentária'!Area_de_impressao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Civil Arthur Soares</dc:creator>
  <cp:lastModifiedBy>Luthero da Silveira Filho</cp:lastModifiedBy>
  <cp:lastPrinted>2021-09-15T19:51:09Z</cp:lastPrinted>
  <dcterms:created xsi:type="dcterms:W3CDTF">2019-07-15T20:23:17Z</dcterms:created>
  <dcterms:modified xsi:type="dcterms:W3CDTF">2021-09-21T14:49:20Z</dcterms:modified>
</cp:coreProperties>
</file>