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sebastiao001\RAXIV_licitacao\CPL RA XIV - LICITAÇÕES 2022\00144-00002394_2019-51 - Campo Sintetico Bosque\Para SITE\"/>
    </mc:Choice>
  </mc:AlternateContent>
  <xr:revisionPtr revIDLastSave="0" documentId="13_ncr:1_{C0FD5F37-AEEB-407A-9E78-C2D5C925B5F5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ORÇAMENTO" sheetId="1" r:id="rId1"/>
    <sheet name="Composição" sheetId="4" r:id="rId2"/>
  </sheets>
  <externalReferences>
    <externalReference r:id="rId3"/>
  </externalReferences>
  <definedNames>
    <definedName name="_xlnm.Print_Area" localSheetId="0">ORÇAMENTO!$A$1:$H$136</definedName>
    <definedName name="Excel_BuiltIn__FilterDatabase_1">'[1]ORÇAMENTO GERAL'!#REF!</definedName>
    <definedName name="Excel_BuiltIn__FilterDatabase_2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3" i="1" l="1"/>
  <c r="H82" i="1"/>
  <c r="H109" i="1"/>
  <c r="H20" i="1"/>
  <c r="H27" i="1"/>
  <c r="H35" i="1"/>
  <c r="F82" i="4"/>
  <c r="H82" i="4" s="1"/>
  <c r="H81" i="1"/>
  <c r="H112" i="4"/>
  <c r="H111" i="4"/>
  <c r="H108" i="4"/>
  <c r="H110" i="4"/>
  <c r="H113" i="4"/>
  <c r="H109" i="4"/>
  <c r="H107" i="4"/>
  <c r="H111" i="1"/>
  <c r="H122" i="1"/>
  <c r="H124" i="1"/>
  <c r="H123" i="1"/>
  <c r="H121" i="1"/>
  <c r="H120" i="1"/>
  <c r="H118" i="1"/>
  <c r="H26" i="1"/>
  <c r="H17" i="1"/>
  <c r="H16" i="1"/>
  <c r="H103" i="1"/>
  <c r="H114" i="1"/>
  <c r="H99" i="1"/>
  <c r="H98" i="1"/>
  <c r="H97" i="1"/>
  <c r="H96" i="1"/>
  <c r="H95" i="1"/>
  <c r="H94" i="1"/>
  <c r="H93" i="1"/>
  <c r="H92" i="1"/>
  <c r="H91" i="1"/>
  <c r="H80" i="1"/>
  <c r="H97" i="4"/>
  <c r="H95" i="4"/>
  <c r="H94" i="4"/>
  <c r="H91" i="4"/>
  <c r="H81" i="4"/>
  <c r="H114" i="4" l="1"/>
  <c r="H28" i="1"/>
  <c r="H29" i="1"/>
  <c r="H98" i="4"/>
  <c r="H115" i="1"/>
  <c r="H70" i="1"/>
  <c r="H66" i="1"/>
  <c r="H65" i="1"/>
  <c r="H41" i="1"/>
  <c r="H36" i="1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17" i="4"/>
  <c r="H128" i="1"/>
  <c r="H15" i="1"/>
  <c r="H14" i="1"/>
  <c r="H13" i="1"/>
  <c r="H12" i="1"/>
  <c r="H116" i="1"/>
  <c r="H73" i="1"/>
  <c r="H132" i="1"/>
  <c r="H133" i="1" s="1"/>
  <c r="H128" i="4"/>
  <c r="H127" i="4"/>
  <c r="H126" i="4"/>
  <c r="H125" i="4"/>
  <c r="H124" i="4"/>
  <c r="H123" i="4"/>
  <c r="H122" i="4"/>
  <c r="H121" i="4"/>
  <c r="H120" i="4"/>
  <c r="H119" i="4"/>
  <c r="H70" i="4"/>
  <c r="H69" i="4"/>
  <c r="H68" i="4"/>
  <c r="H67" i="4"/>
  <c r="H66" i="4"/>
  <c r="H60" i="4"/>
  <c r="H59" i="4"/>
  <c r="H58" i="4"/>
  <c r="H57" i="4"/>
  <c r="H56" i="4"/>
  <c r="H55" i="4"/>
  <c r="H24" i="1" s="1"/>
  <c r="H54" i="4"/>
  <c r="H48" i="4"/>
  <c r="H129" i="4" l="1"/>
  <c r="H71" i="4"/>
  <c r="H45" i="1"/>
  <c r="H74" i="1"/>
  <c r="H61" i="4"/>
  <c r="H48" i="1"/>
  <c r="H40" i="1"/>
  <c r="H49" i="4"/>
  <c r="H47" i="1" l="1"/>
  <c r="H44" i="1"/>
  <c r="H34" i="1"/>
  <c r="H39" i="1"/>
  <c r="G42" i="1" s="1"/>
  <c r="H80" i="4"/>
  <c r="H79" i="4"/>
  <c r="H77" i="4"/>
  <c r="H85" i="4" l="1"/>
  <c r="H53" i="1"/>
  <c r="H60" i="1"/>
  <c r="H61" i="1"/>
  <c r="H129" i="1"/>
  <c r="H117" i="1" l="1"/>
  <c r="H113" i="1"/>
  <c r="H112" i="1"/>
  <c r="H110" i="1"/>
  <c r="H108" i="1"/>
  <c r="H127" i="1"/>
  <c r="G130" i="1" s="1"/>
  <c r="G125" i="1" l="1"/>
  <c r="H18" i="4"/>
  <c r="H16" i="4"/>
  <c r="H15" i="4"/>
  <c r="H14" i="4"/>
  <c r="H13" i="4"/>
  <c r="H12" i="4"/>
  <c r="H11" i="4"/>
  <c r="H10" i="4"/>
  <c r="H9" i="4"/>
  <c r="H8" i="4"/>
  <c r="H7" i="4"/>
  <c r="H6" i="4"/>
  <c r="H23" i="1" l="1"/>
  <c r="H19" i="4"/>
  <c r="H22" i="1" s="1"/>
  <c r="H67" i="1" l="1"/>
  <c r="H105" i="1"/>
  <c r="H104" i="1"/>
  <c r="H102" i="1"/>
  <c r="H90" i="1"/>
  <c r="H89" i="1"/>
  <c r="H88" i="1"/>
  <c r="H87" i="1"/>
  <c r="H86" i="1"/>
  <c r="H76" i="1"/>
  <c r="H75" i="1"/>
  <c r="H72" i="1"/>
  <c r="H71" i="1"/>
  <c r="G77" i="1" l="1"/>
  <c r="G106" i="1"/>
  <c r="H63" i="1" l="1"/>
  <c r="H64" i="1"/>
  <c r="H62" i="1"/>
  <c r="H59" i="1"/>
  <c r="H19" i="1" l="1"/>
  <c r="H84" i="1" l="1"/>
  <c r="H79" i="1" l="1"/>
  <c r="G100" i="1" s="1"/>
  <c r="H57" i="1"/>
  <c r="H58" i="1" l="1"/>
  <c r="G68" i="1" s="1"/>
  <c r="H54" i="1"/>
  <c r="G55" i="1" s="1"/>
  <c r="H46" i="1"/>
  <c r="H33" i="1"/>
  <c r="G37" i="1" s="1"/>
  <c r="H21" i="1"/>
  <c r="H18" i="1"/>
  <c r="G30" i="1" l="1"/>
  <c r="G49" i="1"/>
  <c r="G50" i="1" s="1"/>
  <c r="G134" i="1" l="1"/>
  <c r="G135" i="1" s="1"/>
  <c r="G136" i="1" l="1"/>
  <c r="C9" i="1" s="1"/>
</calcChain>
</file>

<file path=xl/sharedStrings.xml><?xml version="1.0" encoding="utf-8"?>
<sst xmlns="http://schemas.openxmlformats.org/spreadsheetml/2006/main" count="879" uniqueCount="435">
  <si>
    <t>ITEM</t>
  </si>
  <si>
    <t>COD</t>
  </si>
  <si>
    <t>DESCRIÇÃO DOS SERVIÇOS</t>
  </si>
  <si>
    <t>UNIDADE</t>
  </si>
  <si>
    <t>QUANTIDADE</t>
  </si>
  <si>
    <t>PREÇO</t>
  </si>
  <si>
    <t>1.0</t>
  </si>
  <si>
    <t>1.1</t>
  </si>
  <si>
    <t>SINAPI</t>
  </si>
  <si>
    <t>1.2</t>
  </si>
  <si>
    <t>1.3</t>
  </si>
  <si>
    <t>1.5</t>
  </si>
  <si>
    <t>1.7</t>
  </si>
  <si>
    <t>2.0</t>
  </si>
  <si>
    <t>2.1</t>
  </si>
  <si>
    <t>2.2</t>
  </si>
  <si>
    <t>2.3</t>
  </si>
  <si>
    <t>UN</t>
  </si>
  <si>
    <t>1.8</t>
  </si>
  <si>
    <t>3.0</t>
  </si>
  <si>
    <t>SUBTOTAL</t>
  </si>
  <si>
    <t>1.4</t>
  </si>
  <si>
    <t>1.6</t>
  </si>
  <si>
    <t>1.9</t>
  </si>
  <si>
    <t>3.1</t>
  </si>
  <si>
    <t>CAU/CREA</t>
  </si>
  <si>
    <t>ART/RRT</t>
  </si>
  <si>
    <t>ENGENHEIRO CIVIL DE OBRA PLENO COM ENCARGOS COMPLEMENTARES</t>
  </si>
  <si>
    <t>ENCARREGADO GERAL COM ENCARGOS COMPLEMENTARES</t>
  </si>
  <si>
    <t>1.10</t>
  </si>
  <si>
    <t>4.0</t>
  </si>
  <si>
    <t>4.1</t>
  </si>
  <si>
    <t>4.2</t>
  </si>
  <si>
    <t>4.3</t>
  </si>
  <si>
    <t>5.1</t>
  </si>
  <si>
    <t xml:space="preserve"> </t>
  </si>
  <si>
    <t>5.0</t>
  </si>
  <si>
    <t>5.2</t>
  </si>
  <si>
    <t>6.0</t>
  </si>
  <si>
    <t>L</t>
  </si>
  <si>
    <t>H</t>
  </si>
  <si>
    <t>PEDREIRO COM ENCARGOS COMPLEMENTARES</t>
  </si>
  <si>
    <t>SERVENTE COM ENCARGOS COMPLEMENTARES</t>
  </si>
  <si>
    <t>M³</t>
  </si>
  <si>
    <t>SERRALHEIRO COM ENCARGOS COMPLEMENTARES</t>
  </si>
  <si>
    <t>5.3</t>
  </si>
  <si>
    <t>3.2</t>
  </si>
  <si>
    <t>7.0</t>
  </si>
  <si>
    <t>DESCRIÇÃO</t>
  </si>
  <si>
    <t>UNID.</t>
  </si>
  <si>
    <t>7.1</t>
  </si>
  <si>
    <t>PEDRA BRITADA N. 0, OU PEDRISCO (4,8 A 9,5 MM) POSTO PEDREIRA/FORNECEDOR, SEM FRETE</t>
  </si>
  <si>
    <t>PEDRA BRITADA N. 1 (9,5 a 19 MM) POSTO PEDREIRA/FORNECEDOR, SEM FRETE</t>
  </si>
  <si>
    <t>PEDRA BRITADA N. 2 (19 A 38 MM) POSTO PEDREIRA/FORNECEDOR, SEM FRETE</t>
  </si>
  <si>
    <t>BASE DRENANTE</t>
  </si>
  <si>
    <t>CAMPO DE GRAMA SINTÉTICA</t>
  </si>
  <si>
    <t>REGULARIZACAO E COMPACTACAO DE SUBLEITO DE SOLO PREDOMINANTEMENTE ARGILISO AF_11/2019</t>
  </si>
  <si>
    <t>ESPALHAMENTO DE MATERIAL COM TRATOR DE ESTEIRA. AF_11/2019</t>
  </si>
  <si>
    <t>7.2</t>
  </si>
  <si>
    <t>8.0</t>
  </si>
  <si>
    <t>8.1</t>
  </si>
  <si>
    <t>CÓDIGO</t>
  </si>
  <si>
    <t>FONTE</t>
  </si>
  <si>
    <t>TELA PLASTICA LARANJA, TIPO TAPUME PARA SINALIZACAO, MALHA RETANGULAR, ROLO 1.20 X 50 M (L X C)</t>
  </si>
  <si>
    <t>COMPACTAÇÃO MECÂNICA DE SOLO PARA EXECUÇÃO DE RADIER, COM COMPACTADOR DE SOLOS A PERCUSSÃO. AF_09/2017</t>
  </si>
  <si>
    <t>LONA PLASTICA PRETA, E= 150 MICRA</t>
  </si>
  <si>
    <t>IMPERMEABILIZADOR COM ENCARGOS COMPLEMENTARES</t>
  </si>
  <si>
    <t>8.2</t>
  </si>
  <si>
    <t>8.3</t>
  </si>
  <si>
    <t>m³</t>
  </si>
  <si>
    <t>6.1</t>
  </si>
  <si>
    <t>m²</t>
  </si>
  <si>
    <t>h</t>
  </si>
  <si>
    <t>m³Xkm</t>
  </si>
  <si>
    <t>5.4</t>
  </si>
  <si>
    <t>ESCAVAÇÃO MANUAL DE VALA PARA VIGA BALDRAME, SEM PREVISÃO DE FÔRMA. AF_06/2017</t>
  </si>
  <si>
    <t>5.5</t>
  </si>
  <si>
    <t>CONCRETO FCK = 25MPA, TRAÇO 1:2,3:2,7 (CIMENTO/ AREIA MÉDIA/ BRITA 1) - PREPARO MECÂNICO COM BETONEIRA 400 L. AF_07/2016</t>
  </si>
  <si>
    <t>5.6</t>
  </si>
  <si>
    <t>kg</t>
  </si>
  <si>
    <t>ACO CA-50, 10,0 MM, VERGALHAO</t>
  </si>
  <si>
    <t>ACO CA-50, 6,3 MM, VERGALHAO</t>
  </si>
  <si>
    <t>7.3</t>
  </si>
  <si>
    <t>un</t>
  </si>
  <si>
    <t>PEDRA BRITADA N. 2 (19 A 38 MM) POSTO PEDREIRA/FORNECEDOR, SEM FRETE(PARA PREENCHIMENTO DE VALAS)</t>
  </si>
  <si>
    <t>ENTRADA PROVISÓRIA DE ÁGUA</t>
  </si>
  <si>
    <t>ENTRADA PROVISORIA DE ENERGIA</t>
  </si>
  <si>
    <t>m</t>
  </si>
  <si>
    <t>ASSENTAMENTO DE POSTE DE CONCRETO COM COMPRIMENTO NOMINAL DE 9 M, CARGA NOMINAL MENOR OU IGUAL A 1000 DAN, ENGASTAMENTO SIMPLES COM 1,5 M DE SOLO (NÃO INCLUI FORNECIMENTO). AF_11/2019</t>
  </si>
  <si>
    <t>ARRUELA LISA, REDONDA, DE LATAO POLIDO, DIAMETRO NOMINAL 5/8", DIAMETRO EXTERNO = 34 MM, DIAMETRO DO FURO = 17 MM, ESPESSURA = *2,5* MM</t>
  </si>
  <si>
    <t>ELETRICISTA COM ENCARGOS COMPLEMENTARES</t>
  </si>
  <si>
    <t>ENCANADOR OU BOMBEIRO HIDRÁULICO COM ENCARGOS COMPLEMENTARES</t>
  </si>
  <si>
    <t>AUXILIAR DE ENCANADOR OU BOMBEIRO HIDRÁULICO COM ENCARGOS COMPLEMENTARES</t>
  </si>
  <si>
    <t>COLAR TOMADA PVC, COM TRAVAS, SAIDA COM ROSCA, DE 50 MM X 1/2" OU 50 MM X 3/4", PARA LIGACAO PREDIAL DE AGUA</t>
  </si>
  <si>
    <t>FITA VEDA ROSCA EM ROLOS DE 18 MM X 50 M (L X C)</t>
  </si>
  <si>
    <t>LUVA DE REDUCAO ROSCAVEL, PVC, 1" X 3/4", PARA AGUA FRIA PREDIAL</t>
  </si>
  <si>
    <t>ADESIVO PLASTICO PARA PVC, FRASCO COM 850 GR</t>
  </si>
  <si>
    <t>KIT CAVALETE PVC COM REGISTRO 1/2", COMPLETO</t>
  </si>
  <si>
    <t>SOLUCAO LIMPADORA PARA PVC, FRASCO COM 1000 CM3</t>
  </si>
  <si>
    <t>HIDROMETRO UNIJATO, VAZAO MAXIMA DE 3,0 M3/H, DE 1/2"</t>
  </si>
  <si>
    <t>TOPOGRAFO COM ENCARGOS COMPLEMENTARES</t>
  </si>
  <si>
    <t>MASSA ÚNICA, PARA RECEBIMENTO DE PINTURA, EM ARGAMASSA TRAÇO 1:2:8, PREPARO MECÂNICO COM BETONEIRA 400L, APLICADA MANUALMENTE EM FACES INTERNAS DE PAREDES, ESPESSURA DE 20MM, COM EXECUÇÃO DE TALISCAS. AF_06/2014</t>
  </si>
  <si>
    <t>4.4</t>
  </si>
  <si>
    <t>4.5</t>
  </si>
  <si>
    <t>4.6</t>
  </si>
  <si>
    <t>4.7</t>
  </si>
  <si>
    <t>8.4</t>
  </si>
  <si>
    <t>8.5</t>
  </si>
  <si>
    <t>8.6</t>
  </si>
  <si>
    <t>8.7</t>
  </si>
  <si>
    <t>8.8</t>
  </si>
  <si>
    <t>8.9</t>
  </si>
  <si>
    <t>8.10</t>
  </si>
  <si>
    <t>8.11</t>
  </si>
  <si>
    <t>9.0</t>
  </si>
  <si>
    <t>9.1</t>
  </si>
  <si>
    <t>9.2</t>
  </si>
  <si>
    <t>ESCAVAÇÃO MANUAL DE VALA COM PROFUNDIDADE MENOR OU IGUAL A 1,30 M. AF_02/2021</t>
  </si>
  <si>
    <t>9.3</t>
  </si>
  <si>
    <t>PREPARO DE FUNDO DE VALA COM LARGURA MENOR QUE 1,5 M (ACERTO DO SOLO NATURAL). AF_08/2020</t>
  </si>
  <si>
    <t>CORTE E DOBRA DE AÇO CA-25, DIÂMETRO DE 10,0 MM. AF_12/2015</t>
  </si>
  <si>
    <t>CORTE E DOBRA DE AÇO CA-25, DIÂMETRO DE 6,3 MM. AF_12/2015</t>
  </si>
  <si>
    <t>LASTRO COM MATERIAL GRANULAR, APLICADO EM PISOS OU LAJES SOBRE SOLO, ESPESSURA DE *5 CM*. AF_08/2017</t>
  </si>
  <si>
    <t>METRO QUADRADO</t>
  </si>
  <si>
    <t>6.1.1</t>
  </si>
  <si>
    <t>6.1.2</t>
  </si>
  <si>
    <t>6.1.3</t>
  </si>
  <si>
    <t>6.1.4</t>
  </si>
  <si>
    <t>6.1.5</t>
  </si>
  <si>
    <t>CASCALHO DE CAVA</t>
  </si>
  <si>
    <t>ESCAVAÇÃO HORIZONTAL, INCLUINDO CARGA E DESCARGA EM SOLO DE 1A CATEGOR IA COM TRATOR DE ESTEIRAS (125HP/LÂMINA: 2,70M3). AF_07/2020</t>
  </si>
  <si>
    <t>TRANSPORTE COM CAMINHÃO BASCULANTE DE 6 M³, EM VIA URBANA PAVIMENTADA,DMT ATÉ 30 KM (UNIDADE: M3XKM). AF_07/2020</t>
  </si>
  <si>
    <t>TRANSPORTE COM CAMINHÃO BASCULANTE DE 6 M³, EM VIA URBANA PAVIMENTADA, ADICIONAL PARA DMT EXCEDENTE A 30 KM (UNIDADE: M3XKM). AF_07/2020</t>
  </si>
  <si>
    <t>mês</t>
  </si>
  <si>
    <t>88267</t>
  </si>
  <si>
    <t xml:space="preserve">ENCANADOR OU BOMBEIRO HIDRÁULICO COM ENCARGOS COMPLEMENTARES </t>
  </si>
  <si>
    <t>88316</t>
  </si>
  <si>
    <t xml:space="preserve">AUXILIAR DE ENCANADOR OU BOMBEIRO HIDRÁULICO COM ENCARGOS COMPLEMENTARES </t>
  </si>
  <si>
    <t>93350</t>
  </si>
  <si>
    <t>COLETOR PREDIAL DE ESGOTO, DA CAIXA ATÉ A REDE (DISTÂNCIA = 10 M, LARGURA DA VALA = 0,65 M), INCLUINDO ESCAVAÇÃO MANUAL, PREPARO DE FUNDO DE VALA E REATERRO MANUAL COM COMPACTAÇÃO MECANIZADA, TUBO PVC P/ REDE COLETORA ESGOTO JEI DN 100 MM E CONEXÕES - FORNECIMENTO E INSTALAÇÃO. AF_03/2016</t>
  </si>
  <si>
    <t>00000122</t>
  </si>
  <si>
    <t>00020083</t>
  </si>
  <si>
    <t>SOLUCAO LIMPADORA PARA PVC, FRACO COM 1000 CM3</t>
  </si>
  <si>
    <t>90694</t>
  </si>
  <si>
    <t>TUBO DE PVC PARA REDE COLETORA DE ESGOTO DE PAREDE MACIÇA, DN 100 MM, JUNTA ELÁSTICA, INSTALADO EM LOCAL COM NÍVEL BAIXO DE INTERFERÊNCIAS - FORNECIMENTO E ASSENTAMENTO. AF_06/2015</t>
  </si>
  <si>
    <t>ENTRADA PROVISORIA DE ESGOTO</t>
  </si>
  <si>
    <t>88248</t>
  </si>
  <si>
    <t xml:space="preserve">m </t>
  </si>
  <si>
    <t>AUXILIAR DE SERRALHEIRO COM ENCARGOS COMPLEMENTARES</t>
  </si>
  <si>
    <t>COMPOSIÇÃO 3.2</t>
  </si>
  <si>
    <t>CONJUNTO PARA FUTSAL COM TRAVES OFICIAIS 7,32x2,44m</t>
  </si>
  <si>
    <t>DRENAGEM SUBTERRÂNEA</t>
  </si>
  <si>
    <t>4.8</t>
  </si>
  <si>
    <t>4.9</t>
  </si>
  <si>
    <t>10.1</t>
  </si>
  <si>
    <t>2692</t>
  </si>
  <si>
    <t>DESMOLDANTE PROTETOR PARA FORMAS DE MADEIRA, DE BASE OLEOSA EMULSIONADA EM AGUA</t>
  </si>
  <si>
    <t>4517</t>
  </si>
  <si>
    <t>SARRAFO *2,5 X 7,5* CM EM PINUS, MISTA OU EQUIVALENTE DA REGIAO - BRUTA</t>
  </si>
  <si>
    <t>5069</t>
  </si>
  <si>
    <t>PREGO DE ACO POLIDO COM CABECA 17 X 27 (2 1/2 X 11)</t>
  </si>
  <si>
    <t>KG.</t>
  </si>
  <si>
    <t>97096</t>
  </si>
  <si>
    <t>42409</t>
  </si>
  <si>
    <t>AGENTE DE CURA, PROTETOR DA EVAPORACAO DA AGUA DE HIDRATACAO DO CONCRETO</t>
  </si>
  <si>
    <t>88262</t>
  </si>
  <si>
    <t>CARPINTEIRO DE FORMAS COM ENCARGOS COMPLEMENTARES</t>
  </si>
  <si>
    <t>88309</t>
  </si>
  <si>
    <t>95270</t>
  </si>
  <si>
    <t>RÉGUA VIBRATÓRIA DUPLA PARA CONCRETO, PESO DE 60KG, COMPRIMENTO 4 M, COM MOTOR A GASOLINA, POTÊNCIA 5,5 HP - CHP DIURNO. AF_09/2016</t>
  </si>
  <si>
    <t>CHP</t>
  </si>
  <si>
    <t>97114</t>
  </si>
  <si>
    <t>EXECUÇÃO DE JUNTAS DE CONTRAÇÃO PARA PAVIMENTOS DE CONCRETO. AF_11/2017</t>
  </si>
  <si>
    <t>COMPOSIÇÃO 7.1</t>
  </si>
  <si>
    <t>1.8.1</t>
  </si>
  <si>
    <t>1.8.2</t>
  </si>
  <si>
    <t>1.8.3</t>
  </si>
  <si>
    <t>1.8.4</t>
  </si>
  <si>
    <t>1.8.5</t>
  </si>
  <si>
    <t>1.8.6</t>
  </si>
  <si>
    <t>1.8.7</t>
  </si>
  <si>
    <t>1.8.8</t>
  </si>
  <si>
    <t>1.8.9</t>
  </si>
  <si>
    <t>1.8.10</t>
  </si>
  <si>
    <t>1.8.11</t>
  </si>
  <si>
    <t>1.8.12</t>
  </si>
  <si>
    <t>10.0</t>
  </si>
  <si>
    <t>GRAMA PARA TALUDES</t>
  </si>
  <si>
    <t>PLANTIO DE GRAMA EM PLACAS. AF_05/2018</t>
  </si>
  <si>
    <t>1.9.1</t>
  </si>
  <si>
    <t>1.9.2</t>
  </si>
  <si>
    <t>1.9.3</t>
  </si>
  <si>
    <t>1.9.4</t>
  </si>
  <si>
    <t>1.9.5</t>
  </si>
  <si>
    <t>1.9.6</t>
  </si>
  <si>
    <t>1.9.7</t>
  </si>
  <si>
    <t>3.2.1</t>
  </si>
  <si>
    <t>3.2.2</t>
  </si>
  <si>
    <t>3.2.3</t>
  </si>
  <si>
    <t>3.2.4</t>
  </si>
  <si>
    <t>3.2.5</t>
  </si>
  <si>
    <t>4.10</t>
  </si>
  <si>
    <t>4.11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</si>
  <si>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</si>
  <si>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</si>
  <si>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</si>
  <si>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</si>
  <si>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</si>
  <si>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</si>
  <si>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</si>
  <si>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</si>
  <si>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</si>
  <si>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</si>
  <si>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COMPOSIÇÕES DE PREÇO</t>
  </si>
  <si>
    <t>COTAÇÃO DE MERCADO</t>
  </si>
  <si>
    <t>1.9.8</t>
  </si>
  <si>
    <t>1.9.9</t>
  </si>
  <si>
    <t>1.9.10</t>
  </si>
  <si>
    <t>1.9.11</t>
  </si>
  <si>
    <t>1.9.12</t>
  </si>
  <si>
    <t>1.9.13</t>
  </si>
  <si>
    <t>1.9.14</t>
  </si>
  <si>
    <t>1.9.15</t>
  </si>
  <si>
    <t>1.9.16</t>
  </si>
  <si>
    <t>1.9.17</t>
  </si>
  <si>
    <t>1.9.18</t>
  </si>
  <si>
    <t>1.9.19</t>
  </si>
  <si>
    <t>1.9.20</t>
  </si>
  <si>
    <t>1.10.1</t>
  </si>
  <si>
    <t>1.10.2</t>
  </si>
  <si>
    <t>1.10.3</t>
  </si>
  <si>
    <t>1.10.4</t>
  </si>
  <si>
    <t>1.10.5</t>
  </si>
  <si>
    <t>1.10.6</t>
  </si>
  <si>
    <t>1.10.7</t>
  </si>
  <si>
    <t>CARGA, MANOBRA E DESCARGA DE SOLOS E MATERIAIS GRANULARES EM CAMINHÃO BASCULANTE 6 M³ - CARGA COM PÁ CARREGADEIRA (CAÇAMBA DE 1,7 A 2,8 M³ / 128 HP) E DESCARGA LIVRE (UNIDADE: M3). AF_07/2020</t>
  </si>
  <si>
    <t>GEOTÊXTIL NÃO TECIDO 100% POLIÉSTER, RESISTÊNCIA A TRAÇÃO DE 9 KN/M (RT - 9), INSTALADO EM DRENO - FORNECIMENTO E INSTALAÇÃO. AF_07/2021</t>
  </si>
  <si>
    <t>ALVENARIA DE VEDAÇÃO DE BLOCOS VAZADOS DE CONCRETO DE 14X19X39 CM (ESPESSURA 14 CM) E ARGAMASSA DE ASSENTAMENTO COM PREPARO EM BETONEIRA. AF_12/2021</t>
  </si>
  <si>
    <t>APLICAÇÃO MANUAL DE TINTA LÁTEX ACRÍLICA EM PAREDE EXTERNAS DE CASAS, DUAS DEMÃOS. AF_11/2016</t>
  </si>
  <si>
    <t>P L A N I L H A    O R Ç A M E N T Á R I A   E S T I M A T I V A</t>
  </si>
  <si>
    <t>REGISTRO DE ESFERA PVC, COM CABECA QUADRADA, COM ROSCA EXTERNA, 3/4"</t>
  </si>
  <si>
    <t>TUBO, PVC, SOLDÁVEL, DN 25MM, INSTALADO EM RAMAL OU SUB-RAMAL DE ÁGUA - FORNECIMENTO E INSTALAÇÃO. AF_12/2014</t>
  </si>
  <si>
    <t>PREÇO UNITÁRIO</t>
  </si>
  <si>
    <t>PREÇO TOTAL</t>
  </si>
  <si>
    <t>UNIDADE CONSIDERADA DA COMPOSIÇÃO:</t>
  </si>
  <si>
    <t>1.8.13</t>
  </si>
  <si>
    <t>ESTRUTURA DE MADEIRA PROVISÓRIA PARA SUPORTE DE CAIXA D ÁGUA ELEVADA DE 1000 LITROS. AF_05/2018_P</t>
  </si>
  <si>
    <t>ENTRADA PROVISÓRIA DE ENERGIA</t>
  </si>
  <si>
    <t xml:space="preserve">ENTRADA PROVISÓRIA DE ENERGIA                                                                                         </t>
  </si>
  <si>
    <t>ARMACAO VERTICAL COM HASTE E CONTRA-PINO, EM CHAPA DE ACO GALVANIZADO 3/16", COM 1 ESTRIBO, SEM ISOLADOR</t>
  </si>
  <si>
    <t>(ENTRADA DE ENERGIA ELÉTRICA, AÉREA, TRIFÁSICA, COM CAIXA DE SOBREPOR, CABO DE 16 MM2 E DISJUNTOR DIN 50A . AF_07/2020_P)</t>
  </si>
  <si>
    <t>ISOLADOR DE PORCELANA, TIPO ROLDANA, DIMENSOES DE *72* X *72* MM, PARA USO EM BAIXA TENSAO</t>
  </si>
  <si>
    <t>un.</t>
  </si>
  <si>
    <t>PARAFUSO DE FERRO POLIDO, SEXTAVADO, COM ROSCA PARCIAL, DIAMETRO 5/8", COMPRIMENTO 6", COM PORCA E ARRUELA DE PRESSAO MEDIA</t>
  </si>
  <si>
    <t>CONECTOR METALICO TIPO PARAFUSO FENDIDO (SPLIT BOLT), PARA CABOS ATE 95 MM2</t>
  </si>
  <si>
    <t>BUCHA DE NYLON SEM ABA S6, COM PARAFUSO DE 4,20 X 40 MM EM ACO ZINCADO COM ROSCA SOBERBA, CABECA CHATA E FENDA PHILLIPS</t>
  </si>
  <si>
    <t>FITA METALICA PERFURADA, L = *18* MM, ROLO DE 30 M, CARGA RECOMENDADA = *30* KGF</t>
  </si>
  <si>
    <t>CAIXA DE INSPECAO PARA ATERRAMENTO E PARA RAIOS, EM POLIPROPILENO, DIAMETRO = 300 MM X ALTURA = 400 MM</t>
  </si>
  <si>
    <t>CAIXA PARA MEDIDOR POLIFASICO, EM POLICARBONATO / TERMOPLASTICO, PARA ALOJAR 1 DISJUNTOR (PADRAO DA CONCESSIONARIA LOCAL)</t>
  </si>
  <si>
    <t>VERGALHAO ZINCADO ROSCA TOTAL, 1/4 " (6,3 MM)</t>
  </si>
  <si>
    <t>PORCA ZINCADA, SEXTAVADA, DIAMETRO 1/4"</t>
  </si>
  <si>
    <t>AUXILIAR DE ELETRICISTA COM ENCARGOS COMPLEMENTARES</t>
  </si>
  <si>
    <t>ELETRODUTO RÍGIDO ROSCÁVEL, PVC, DN 32 MM (1"), PARA CIRCUITOS TERMINAIS, INSTALADO EM PAREDE - FORNECIMENTO E INSTALAÇÃO. AF_12/2015</t>
  </si>
  <si>
    <t>LUVA PARA ELETRODUTO, PVC, ROSCÁVEL, DN 32 MM (1"), PARA CIRCUITOS TERMINAIS, INSTALADA EM PAREDE - FORNECIMENTO E INSTALAÇÃO. AF_12/2015</t>
  </si>
  <si>
    <t>CURVA 90 GRAUS PARA ELETRODUTO, PVC, ROSCÁVEL, DN 32 MM (1"), PARA CIRCUITOS TERMINAIS, INSTALADA EM PAREDE - FORNECIMENTO E INSTALAÇÃO. AF_12/2015</t>
  </si>
  <si>
    <t>CURVA 180 GRAUS PARA ELETRODUTO, PVC, ROSCÁVEL, DN 32 MM (1), PARA CIRCUITOS TERMINAIS, INSTALADA EM PAREDE - FORNECIMENTO E INSTALAÇÃO. AF_12/2015</t>
  </si>
  <si>
    <t>CABO DE COBRE FLEXÍVEL ISOLADO, 16 MM², ANTI-CHAMA 0,6/1,0 KV, PARA CIRCUITOS TERMINAIS - FORNECIMENTO E INSTALAÇÃO. AF_12/2015</t>
  </si>
  <si>
    <t>DISJUNTOR TRIPOLAR TIPO DIN, CORRENTE NOMINAL DE 50A - FORNECIMENTO E INSTALAÇÃO. AF_10/2020</t>
  </si>
  <si>
    <t>CORDOALHA DE COBRE NU 50 MM², ENTERRADA, SEM ISOLADOR - FORNECIMENTO E INSTALAÇÃO. AF_12/2017</t>
  </si>
  <si>
    <t>HASTE DE ATERRAMENTO 3/4 PARA SPDA - FORNECIMENTO E INSTALAÇÃO. AF_12/2017</t>
  </si>
  <si>
    <t>1.9.21</t>
  </si>
  <si>
    <t>1.9.22</t>
  </si>
  <si>
    <t>1.9.23</t>
  </si>
  <si>
    <t>1.9.24</t>
  </si>
  <si>
    <t>POSTE ROLICO DE MADEIRA TRATADA, D = 20 A 25 CM, H = 12,00 M, EM EUCALIPTO OU EQUIVALENTE DA REGIAO</t>
  </si>
  <si>
    <t xml:space="preserve">ENTRADA PROVISÓRIA DE PONTO DE ESGOTO                                                                                     </t>
  </si>
  <si>
    <t>T E R R A P L A N A G E M</t>
  </si>
  <si>
    <t>REMOÇÃO DE CAMADA VEGETAL DO TIPO GRAMÍNEA (ÁREA DA ARQUIBANCADA)</t>
  </si>
  <si>
    <t>2.1.1</t>
  </si>
  <si>
    <t>2.1.2</t>
  </si>
  <si>
    <t>2.1.3</t>
  </si>
  <si>
    <t>2.2.1</t>
  </si>
  <si>
    <t>2.2.2</t>
  </si>
  <si>
    <t>2.2.3</t>
  </si>
  <si>
    <t>2.2.4</t>
  </si>
  <si>
    <t>2.3.2</t>
  </si>
  <si>
    <t>TRANSPORTE COM CAMINHÃO BASCULANTE DE 14 M³, EM VIA INTERNA (DENTRO DO CANTEIRO - UNIDADE:M3XKM). AF_07/2020</t>
  </si>
  <si>
    <t>EXECUÇÃO E COMPACTAÇÃO DE ATERRO COM SOLO PREDOMINANTEMENTE ARGILOSO EXCLUSIVE SOLO, ESCAVAÇÃO, CARGA E TRANSPORTE. AF_11/2019</t>
  </si>
  <si>
    <t>EXECUÇÃO DE ATERRO DE BASE (CASCALHO DE CAVA)</t>
  </si>
  <si>
    <t>2.3.1</t>
  </si>
  <si>
    <t>TRANSPORTE COM CAMINHÃO BASCULANTE DE 18 M³, EM VIA URBANA PAVIMENTADA , ADICIONAL PARA DMT EXCEDENTE A 30 KM (UNIDADE: M3XKM). AF_07/2020</t>
  </si>
  <si>
    <t>2.2.5</t>
  </si>
  <si>
    <t>TUBO ACO CARBONO SEM COSTURA 4", E= *6,02 MM, SCHEDULE 40, *16,06 KG/M</t>
  </si>
  <si>
    <t>TUBO ACO GALVANIZADO COM COSTURA, CLASSE MEDIA, DN 1", E = 3,38 MM, PESO 2,50KG/M (NBR 5580)</t>
  </si>
  <si>
    <t>PINTURA COM TINTA ALQUÍDICA DE FUNDO E ACABAMENTO (ESMALTE SINTÉTICO GRAFITE) PULVERIZADA SOBRE SUPERFÍCIES METÁLICAS (EXCETO PERFIL) EXECUTADO EM OBRA (POR DEMÃO). AF_01/2020 (Memoria de calculo de pintura (0,157*63,44:9,64m²)</t>
  </si>
  <si>
    <t>5.7</t>
  </si>
  <si>
    <t>ALAMBRADO PARA QUADRA POLIESPORTIVA, ESTRUTURADO POR TUBOS DE ACO GALVANIZADO, (MONTANTES COM DIAMETRO 2", TRAVESSAS E ESCORAS COM DIÂMETRO 1 ¼), COM TELA DE ARAME GALVANIZADO, FIO 10 BWG E MALHA QUADRADA 5X5CM (EXCETO MURETA). AF_03/2021</t>
  </si>
  <si>
    <t xml:space="preserve">ALAMBRADO PARA QUADRA POLIESPORTIVA, ESTRUTURADO POR TUBOS DE AÇO GALVANIZADO  (com quadrantes circundados por aço, ponteados por solda a cada 20cm, travando a tela)                                                                             </t>
  </si>
  <si>
    <t>SOLDA EM VARETA FOSCOPER, D = *2,5* MM X COMPRIMENTO 500 MM</t>
  </si>
  <si>
    <t>Kg</t>
  </si>
  <si>
    <t xml:space="preserve">EXECUÇÃO DE ALAMBRADO                                                                                     </t>
  </si>
  <si>
    <t>A L A M B R A D O</t>
  </si>
  <si>
    <t>METRO</t>
  </si>
  <si>
    <t>TUBO ACO GALVANIZADO COM COSTURA, CLASSE MEDIA, DN 1.1/4", E = *3,25* MM, PESO *3,14* KG/M (NBR 5580)</t>
  </si>
  <si>
    <t>6.2.1</t>
  </si>
  <si>
    <t>6.2.2</t>
  </si>
  <si>
    <t>6.2.3</t>
  </si>
  <si>
    <t>6.2.4</t>
  </si>
  <si>
    <t>FABRICAÇÃO, MONTAGEM E DESMONTAGEM DE FÔRMA PARA VIGA BALDRAME, EM MADEIRA SERRADA, E=25 MM, 4 UTILIZAÇÕES. AF_06/2017</t>
  </si>
  <si>
    <t>m2</t>
  </si>
  <si>
    <t>TABUA *2,5 X 30 CM EM PINUS, MISTA OU EQUIVALENTE DA REGIAO - BRUTA</t>
  </si>
  <si>
    <t>PREGO DE ACO POLIDO COM CABECA 17 X 21 (2 X 11)</t>
  </si>
  <si>
    <t>ARAME RECOZIDO 16 BWG, D = 1,65 MM (0,016 KG/M) OU 18 BWG, D = 1,25 MM (0,01 KG/M)</t>
  </si>
  <si>
    <t>AJUDANTE DE CARPINTEIRO COM ENCARGOS COMPLEMENTARES</t>
  </si>
  <si>
    <t>AJUDANTE DE ARMADOR COM ENCARGOS COMPLEMENTARES</t>
  </si>
  <si>
    <t>ARMADOR COM ENCARGOS COMPLEMENTARES</t>
  </si>
  <si>
    <t xml:space="preserve">EXECUÇÃO DE PASSEIO (CALÇADA) OU PISO DE CONCRETO COM CONCRETO MOLDADO IN LOCO, USINADO, ACABAMENTO CONVENCIONAL, NÃO ARMADO. (8CM ESPESSURA)                                                                      </t>
  </si>
  <si>
    <t>EXECUÇÃO DE PASSEIO (CALÇADA) OU PISO DE CONCRETO COM CONCRETO MOLDADO IN LOCO, USINADO, ACABAMENTO CONVENCIONAL, ESPESSURA 6 CM, ARMADO. AF _07/2016</t>
  </si>
  <si>
    <t>TUBO DE CONCRETO PARA REDES COLETORAS DE ÁGUAS PLUVIAIS, DIÂMETRO DE 400 MM, JUNTA RÍGIDA, INSTALADO EM LOCAL COM BAIXO NÍVEL DE INTERFERÊNCIAS - FORNECIMENTO E ASSENTAMENTO. AF_12/2015</t>
  </si>
  <si>
    <t>CAIXA PARA BOCA DE LOBO SIMPLES RETANGULAR, EM CONCRETO PRÉ-MOLDADO, DIMENSÕES INTERNAS: 0,6X1,0X1,2 M. AF_12/2020</t>
  </si>
  <si>
    <t>Un.</t>
  </si>
  <si>
    <t>TOTAL GERAL DO ITEM:</t>
  </si>
  <si>
    <t>MEIO-FIO OU GUIA DE CONCRETO, PRE-MOLDADO, COMP 1 M, *30 X 12/15* CM (H X L1/L2)</t>
  </si>
  <si>
    <t>7.4</t>
  </si>
  <si>
    <t xml:space="preserve"> (LATERAL: 89 *4 = 356 * 2 lados = 712m2   /   (LATERAL DIADONAIS: (8+2)*2 * 2 LADOS = 40M2   /    (FUNDOS: 65*6 = 390 *  2 lados =   780m2, GERAL= 1532M2</t>
  </si>
  <si>
    <t>TOTAL:</t>
  </si>
  <si>
    <t>BDI 23,15%: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</si>
  <si>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</si>
  <si>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</si>
  <si>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</si>
  <si>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</si>
  <si>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</si>
  <si>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</si>
  <si>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</si>
  <si>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</si>
  <si>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</si>
  <si>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6.0.1</t>
  </si>
  <si>
    <t>6.0.2</t>
  </si>
  <si>
    <t>6.0.3</t>
  </si>
  <si>
    <t>C A L Ç A D A S</t>
  </si>
  <si>
    <t>A R Q U I B A N C A D A</t>
  </si>
  <si>
    <t>LOCAÇÃO DE CONTAINER 2,30 X 6,00M, ALT. 2,50, COM 1 SANITÁRIO, PARA ESCRITORIO COMPLETO SEM DIVISORIAS</t>
  </si>
  <si>
    <t>PÓ DE PEDRA (POSTO PEDREIRA/FORNECEDOR, SEM FRETE)</t>
  </si>
  <si>
    <t>TUBO PVC, FLEXIVEL, CORRUGADO, PERFURADO, DN 110 MM, PARA DRENAGEM, SISTEMA IRRIGACAO</t>
  </si>
  <si>
    <t>JUNCAO DUPLA, PVC SOLDAVEL, DN 100 X 100 X 100 MM , SERIE NORMAL PARA ESGOTO</t>
  </si>
  <si>
    <t>M O V I M E N T  A Ç Ã O   D E   S O L O    ( C O R T E   /   A T E R R O )</t>
  </si>
  <si>
    <t>1.11</t>
  </si>
  <si>
    <t>VIGIA NOTURNO COM ENCARGOS COMPLEMENTARES</t>
  </si>
  <si>
    <t>1.12</t>
  </si>
  <si>
    <t>DESENHISTA PROJETISTA COM ENCARGOS COMPLEMENTARES</t>
  </si>
  <si>
    <t>DEMOLIÇÃO DE CALÇADAS EXISTENTES</t>
  </si>
  <si>
    <t>DEMOLIÇÃO DE LAJES, DE FORMA MECANIZADA COM MARTELETE, SEM REAPROVEITAMENTO. AF_12/2017</t>
  </si>
  <si>
    <t>1.1.1</t>
  </si>
  <si>
    <t>1.1.2</t>
  </si>
  <si>
    <t>1.1.3</t>
  </si>
  <si>
    <t>TRANSPORTE COM CAMINHÃO BASCULANTE DE 6 M³, EM VIA URBANA EM REVESTIMENTO PRIMÁRIO (UNIDADE: M3XKM). AF_07/2020</t>
  </si>
  <si>
    <t>CONSTRUÇÃO DE CAMPO SINTÉTICO NO PARQUE DISTRITAL DE SÃO SEBASTIÃO, BAIRRO DO BOSQUE</t>
  </si>
  <si>
    <t>PARQUE DISTRITAL DE SÃO SEBASTIÃO - BAIRRO DO BOSQUE, EM SÃO SEBASTIÃO-DF</t>
  </si>
  <si>
    <t>ADMINISTRAÇÃO REGIONAL DE SÃO SEBASTIÃO - RA-XIV</t>
  </si>
  <si>
    <t>OBRA:</t>
  </si>
  <si>
    <t>ENDEREÇO:</t>
  </si>
  <si>
    <t>ÁREA (m²)</t>
  </si>
  <si>
    <t>CONTRATANTE</t>
  </si>
  <si>
    <t>FONTE MERCADOLÓGICA</t>
  </si>
  <si>
    <t>6.010,00m² (SEIS MIL E DEZ METROS QUADRADOS)</t>
  </si>
  <si>
    <t>REDE DE DRENAGEM DE ÁGUAS PLUVIAIS, COM CAIXA PARA BOCA DE LOBO E TAMPÃO EM CONCRETO</t>
  </si>
  <si>
    <t>8.1.1</t>
  </si>
  <si>
    <t>8.1.2</t>
  </si>
  <si>
    <t>8.1.3</t>
  </si>
  <si>
    <t>8.1.4</t>
  </si>
  <si>
    <t>CHAPISCO APLICADO EM ALVENARIA (SEM PRESENÇA DE VÃOS) E ESTRUTURAS DECONCRETO DE FACHADA, COM COLHER DE PEDREIRO. ARGAMASSA TRAÇO 1:3 COM PREPARO EM BETONEIRA 400L. AF_06/2014</t>
  </si>
  <si>
    <t>8.1.5</t>
  </si>
  <si>
    <t>ALVENARIA DE DELIMITAÇÃO DE ÁREA DESTINADA AO CADEIRANTE</t>
  </si>
  <si>
    <t>VALOR TOTAL DA OBRA:</t>
  </si>
  <si>
    <t>RESPONSÁVEL PLANILHA</t>
  </si>
  <si>
    <t>S E R V I Ç O S   P R E L I M I N A R E S  /  A D M I N I S T R A Ç Ã O   L O C A L</t>
  </si>
  <si>
    <t>COMPOSIÇÃO 1.11</t>
  </si>
  <si>
    <t>COMPOSIÇÃO 1.12</t>
  </si>
  <si>
    <t>COMPOSIÇÃO 6.0.1</t>
  </si>
  <si>
    <t>COMPOSIÇÃO 6.0.2</t>
  </si>
  <si>
    <t>LATERAL: 90*4 = 360M2 * 2 LADOS = 720M2</t>
  </si>
  <si>
    <t>FUNDOS: 65*6 = 390M2 * 2 LADOS = 780M2</t>
  </si>
  <si>
    <t>PINTOR COM ENCARGOS COMPLEMENTARES</t>
  </si>
  <si>
    <t>DILUENTE AGUARRAS</t>
  </si>
  <si>
    <t>TINTA ESMALTE SINTETICO STANDARD BRILHANTE</t>
  </si>
  <si>
    <t>ESTOPA</t>
  </si>
  <si>
    <t>AJUDANTE DE PINTOR COM ENCARGOS COMPLEMENTARES</t>
  </si>
  <si>
    <t xml:space="preserve">PINTURA DE ALAMBRADO COM TINTA ESMALTE SINTÉTICO, NA COR AZUL                                                                        </t>
  </si>
  <si>
    <t>ROLO DE ESPUMA POLIESTER 23 CM (SEM CABO)</t>
  </si>
  <si>
    <t>6.2.3.1</t>
  </si>
  <si>
    <t>6.2.3.2</t>
  </si>
  <si>
    <t>6.2.3.3</t>
  </si>
  <si>
    <t>6.2.3.4</t>
  </si>
  <si>
    <t>6.2.3.5</t>
  </si>
  <si>
    <t>6.2.3.6</t>
  </si>
  <si>
    <t>6.2.3.7</t>
  </si>
  <si>
    <t>PROLONGADOR / EXTENSOR  PARA  ROLO  DE PINTURA 3 M</t>
  </si>
  <si>
    <t>PINTURA DE ALAMBRADO COM TINTA ESMALTE</t>
  </si>
  <si>
    <t xml:space="preserve">EXECUÇÃO DA PINTURA DO ALAMBRADO                                                                                    </t>
  </si>
  <si>
    <t xml:space="preserve">EXECUÇÃO DE ALAMBRADO (MÃO DE FORÇA - ESTRUTURA DE TRAVAMENTO)                                                                                     </t>
  </si>
  <si>
    <t xml:space="preserve">ESTRUTURADO POR TUBOS DE AÇO GALVANIZADO  DO TIPO DE FORÇA (lateral: travamento na estrutura em dois pontos, fundos: travamento na estrutura em 3 pontos)                                                                         </t>
  </si>
  <si>
    <t>ESTRUTURADO POR TUBOS DE AÇO GALVANIZADO  DO TIPO MÃO DE FORÇA</t>
  </si>
  <si>
    <t>ALARGAMENTO DE BASE DE TUBULÃO A CÉU ABERTO, ESCAVAÇÃO MANUAL, CONCRETO FEITO EM OBRA E LANÇADO COM JERICA. AF_05/2020</t>
  </si>
  <si>
    <t>6.0.4</t>
  </si>
  <si>
    <t>COMPOSIÇÃO 6.0.4</t>
  </si>
  <si>
    <t>CORTE E DOBRA DE AÇO CA-50, DIÂMETRO DE 6,3 MM, UTILIZADO EM ESTRUTURA CORTE E DOBRA DE AÇO CA-50, DIÂMETRO DE 6,3 MM, UTILIZADO EM ESTRUTURA (somatório 241+235 Kg / 1532m2)</t>
  </si>
  <si>
    <t xml:space="preserve"> (LATERAL: (38 peças de 4m = 152m) +(6 peças de 6m = 36m) + (2 peças diagonais de 2m = 4metros) + (3 peças de 85m = 255m), total de 447 metros* 2 lados = 894 metros * (0,245Kg/m) =  219, 03KG * 10% = 241Kg</t>
  </si>
  <si>
    <t xml:space="preserve"> (FUNDOS: (32 peças de 6m = 192m) +(4 peças de 61m = 244 metros), totalde 436 metros* 2 lados =  872 metros  * (0,245Kg/m) =  219, 03KG * 10% = 235Kg</t>
  </si>
  <si>
    <t>CARGA, MANOBRA E DESCARGA DE SOLOS E MATERIAIS GRANULARES EM CAMINHÃO BASCULANTE 6 M³ - CARGA COM PÁ CARREGADEIRA (CAÇAMBA DE 1,7 A 2,8 M³ /128 HP) E DESCARGA LIVRE (UNIDADE: M3). AF_07/2020</t>
  </si>
  <si>
    <t>2.1.4</t>
  </si>
  <si>
    <t>VIGA BALDRAME PARA FIXAÇÃO DE ALAMBRADO (20X30)</t>
  </si>
  <si>
    <t xml:space="preserve">TRAVES OFICIAIS (Produzido em estrutura em aço carbono 4", pintura eletrostática, esmalte sintético que proporciona maior resistência as intempéries. Chumbada e requadrada. Medida: 7,32 x 2,44mt                                                                                 </t>
  </si>
  <si>
    <t xml:space="preserve">TRAVES OFICIAIS                                                                                      </t>
  </si>
  <si>
    <t xml:space="preserve">EXECUÇÃO DE PASSEIO                                                                                   </t>
  </si>
  <si>
    <t>1.13</t>
  </si>
  <si>
    <t>LOCACAO DE CONTAINER 2,30 X 6,00 M, ALT. 2,50 M, PARA ESCRITORIO, SEM DIVISORIAS INTERNAS E SEM SANITARIO</t>
  </si>
  <si>
    <t>COMPOSIÇÃO 1.13</t>
  </si>
  <si>
    <t>GRAMA SINTETICA, ALTURA /ESPESSURA DE 52MM, FIBRILADO, 100% POLIETILENO,  BASE TRIPLA, MINIMO DE 8.000 PONTOS POR M2, INCLUINDO MAO DE OBRA E SISTEMA DE INSTALACAO (FLUTUANTE, UNIAO DOS ROLOS COM TAPEDE 30CM, COLA PU, 30 KG/M2 DE AREIA CLASSIFICADA GRANULOMETRIA 40/45 OU 50/60 E 10 KG/M2 DE GRANULO DE BORRACHA SBR PRETA MALHA 10 (0,7 A 2,0 MM)</t>
  </si>
  <si>
    <t>LASTRO DE CONCRETO MAGRO, APLICADO EM PISOS, LAJES SOBRE SOLO OU RADIERS, ESPESSURA DE 5 CM. AF_07/2016</t>
  </si>
  <si>
    <t>DOBRADICA EM LATAO, 3 " X 2 1/2 ", E= 1,9 A 2 MM, COM ANEL, CROMADO, TAMPA BOLA, COM PARAFUSOS</t>
  </si>
  <si>
    <t>6.0.5</t>
  </si>
  <si>
    <t>Unid.</t>
  </si>
  <si>
    <t>FERROLHO COM FECHO CHATO E PORTA CADEADO , EM ACO GALVANIZADO / ZINCADO, DE SOBREPOR, COM COMPRIMENTO DE 6", CHAPA COM ESPESSURA MINIMA DE 1,70 MM E LARGURA /MINIMA DE 5,00 CM (FECHO REFORCADO) (INCLUI PARAFUSOS)</t>
  </si>
  <si>
    <t>6.0.6</t>
  </si>
  <si>
    <t>TRANSPORTE COM CAMINHÃO BASCULANTE DE 6 M³, EM VIA URBANA PAVIMENTADA ADICIONAL PARA DMT EXCEDENTE A 30 KM (UNIDADE: M3XKM). AF_07/2020</t>
  </si>
  <si>
    <t>ALAMBRADO PARA QUADRA POLIESPORTIVA, ESTRUTURADO POR TUBOS DE ACO GALVANIZADO, (MONTANTES COM DIAMETRO 2", TRAVESSAS E ESCORAS COM DIÂMETRO 1 ¼), COM TELA DE ARAME GALVANIZADO, FIO 10 BWG E MALHA QUADRADA 5X5CM (EXCETO MURETA). AF_03/2021 COM ACRECIMO DE BARRA 6,3MM PARA AMARRAÇÃO DE TELA.</t>
  </si>
  <si>
    <t>LATERAL (parte mais baixa): 28 tubos de 4,60 metros de altura, sendo 60cm chumbado em broca de concreto = 128,80metros + (2 travas de 0,5m por tubo = 28m, TOTALIZANDO = 156,80 metros</t>
  </si>
  <si>
    <t>FUNDOS (parte mais alta): 34 tubos de 6,60 metros de altura, sendo 60cm chumbado em broca de concreto = 224,40metros + (3 travas de 0,5m por tubo = 51m, TOTALIZANDO = 275,40metros</t>
  </si>
  <si>
    <t>EXECUÇÃO DE PASSEIO (CALÇADA) OU PISO DE CONCRETO COM CONCRETO MOLDADO IN LOCO, USINADO, ACABAMENTO CONVENCIONAL, NÃO ARMADO.  8CM DE ESPESSURA</t>
  </si>
  <si>
    <t>PLACA DE OBRA (PARA CONSTRUCAO CIVIL) EM CHAPA GALVANIZADA *N. 22*, ADESIVADA, DE *2,4 X 1,2* M (SEM POSTES PARA FIXACAO)</t>
  </si>
  <si>
    <t>TRANSPORTE COM CAMINHÃO BASCULANTE DE 18 M³, EM VIA URBANA EM REVESTIMENTO PRIMÁRIO (UNIDADE: M3XKM). AF_07/2020</t>
  </si>
  <si>
    <t>POSTE DE CONCRETO ARMADO DE SECAO CIRCULAR, EXTENSAO DE 9,00 M, RESISTENCIA DE 200 A 300 DAN, TIPO C-14</t>
  </si>
  <si>
    <t>CONCRETAGEM DE RADIER, PISO OU LAJE SOBRE SOLO, FCK 30 MPA, PARA ESPESSURA DE 8 CM - LANÇAMENTO, ADENSAMENTO E ACABAMENTO. AF_09/2021</t>
  </si>
  <si>
    <t>1.1.4</t>
  </si>
  <si>
    <t>SINAPI - SERVIÇOS E INSUMOS (ref.: 03/2022) FONTE: SITE CAIXA ECONÔMICA FEDERAL, CONSELHO REGIONAL DE ENGENHARIA E AGRONOMIA - CREA/DF E COTAÇÕES DE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</si>
</sst>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_-[$R$-416]\ * #,##0.00_-;\-[$R$-416]\ * #,##0.00_-;_-[$R$-416]\ * &quot;-&quot;??_-;_-@_-"/>
    <numFmt numFmtId="167" formatCode="#,##0.0000"/>
    <numFmt numFmtId="168" formatCode="0.000"/>
    <numFmt numFmtId="169" formatCode="#,##0.000"/>
  </numFmts>
  <fonts count="3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24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  <charset val="1"/>
    </font>
    <font>
      <b/>
      <sz val="14"/>
      <color theme="0"/>
      <name val="Arial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6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hair">
        <color rgb="FF2B2B2B"/>
      </left>
      <right style="hair">
        <color rgb="FF2B2B2B"/>
      </right>
      <top style="hair">
        <color rgb="FF2B2B2B"/>
      </top>
      <bottom style="hair">
        <color rgb="FF2B2B2B"/>
      </bottom>
      <diagonal/>
    </border>
    <border>
      <left style="hair">
        <color rgb="FF2B2B2B"/>
      </left>
      <right/>
      <top style="hair">
        <color rgb="FF2B2B2B"/>
      </top>
      <bottom style="hair">
        <color rgb="FF2B2B2B"/>
      </bottom>
      <diagonal/>
    </border>
    <border>
      <left/>
      <right/>
      <top style="hair">
        <color rgb="FF2B2B2B"/>
      </top>
      <bottom style="hair">
        <color rgb="FF2B2B2B"/>
      </bottom>
      <diagonal/>
    </border>
    <border>
      <left/>
      <right style="hair">
        <color rgb="FF2B2B2B"/>
      </right>
      <top style="hair">
        <color rgb="FF2B2B2B"/>
      </top>
      <bottom style="hair">
        <color rgb="FF2B2B2B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dashed">
        <color rgb="FF2B2B2B"/>
      </bottom>
      <diagonal/>
    </border>
    <border>
      <left style="thin">
        <color rgb="FF2B2B2B"/>
      </left>
      <right style="thin">
        <color rgb="FF2B2B2B"/>
      </right>
      <top style="dashed">
        <color rgb="FF2B2B2B"/>
      </top>
      <bottom style="dashed">
        <color rgb="FF2B2B2B"/>
      </bottom>
      <diagonal/>
    </border>
    <border>
      <left style="thin">
        <color rgb="FF2B2B2B"/>
      </left>
      <right style="thin">
        <color rgb="FF2B2B2B"/>
      </right>
      <top style="dashed">
        <color rgb="FF2B2B2B"/>
      </top>
      <bottom style="thin">
        <color rgb="FF2B2B2B"/>
      </bottom>
      <diagonal/>
    </border>
    <border>
      <left/>
      <right/>
      <top/>
      <bottom style="hair">
        <color rgb="FF2B2B2B"/>
      </bottom>
      <diagonal/>
    </border>
    <border>
      <left style="hair">
        <color rgb="FF2B2B2B"/>
      </left>
      <right style="hair">
        <color rgb="FF2B2B2B"/>
      </right>
      <top style="hair">
        <color rgb="FF2B2B2B"/>
      </top>
      <bottom/>
      <diagonal/>
    </border>
    <border>
      <left style="hair">
        <color rgb="FF2B2B2B"/>
      </left>
      <right style="hair">
        <color rgb="FF2B2B2B"/>
      </right>
      <top/>
      <bottom/>
      <diagonal/>
    </border>
    <border>
      <left style="hair">
        <color rgb="FF2B2B2B"/>
      </left>
      <right style="hair">
        <color rgb="FF2B2B2B"/>
      </right>
      <top/>
      <bottom style="hair">
        <color rgb="FF2B2B2B"/>
      </bottom>
      <diagonal/>
    </border>
    <border>
      <left style="hair">
        <color rgb="FF2B2B2B"/>
      </left>
      <right/>
      <top style="hair">
        <color rgb="FF2B2B2B"/>
      </top>
      <bottom/>
      <diagonal/>
    </border>
    <border>
      <left/>
      <right style="hair">
        <color rgb="FF2B2B2B"/>
      </right>
      <top style="hair">
        <color rgb="FF2B2B2B"/>
      </top>
      <bottom/>
      <diagonal/>
    </border>
    <border>
      <left style="hair">
        <color rgb="FF2B2B2B"/>
      </left>
      <right/>
      <top/>
      <bottom style="hair">
        <color rgb="FF2B2B2B"/>
      </bottom>
      <diagonal/>
    </border>
    <border>
      <left/>
      <right style="hair">
        <color rgb="FF2B2B2B"/>
      </right>
      <top/>
      <bottom style="hair">
        <color rgb="FF2B2B2B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hair">
        <color rgb="FF2B2B2B"/>
      </bottom>
      <diagonal/>
    </border>
    <border>
      <left style="thin">
        <color rgb="FF2B2B2B"/>
      </left>
      <right style="thin">
        <color rgb="FF2B2B2B"/>
      </right>
      <top style="hair">
        <color rgb="FF2B2B2B"/>
      </top>
      <bottom style="hair">
        <color rgb="FF2B2B2B"/>
      </bottom>
      <diagonal/>
    </border>
    <border>
      <left style="thin">
        <color rgb="FF2B2B2B"/>
      </left>
      <right style="thin">
        <color rgb="FF2B2B2B"/>
      </right>
      <top style="hair">
        <color rgb="FF2B2B2B"/>
      </top>
      <bottom style="thin">
        <color rgb="FF2B2B2B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4" fontId="10" fillId="0" borderId="0">
      <alignment vertical="center" wrapText="1"/>
      <protection locked="0"/>
    </xf>
    <xf numFmtId="0" fontId="12" fillId="0" borderId="0"/>
    <xf numFmtId="0" fontId="13" fillId="0" borderId="0"/>
    <xf numFmtId="9" fontId="13" fillId="0" borderId="0" applyFont="0" applyFill="0" applyBorder="0" applyAlignment="0" applyProtection="0"/>
    <xf numFmtId="0" fontId="16" fillId="0" borderId="0"/>
  </cellStyleXfs>
  <cellXfs count="227">
    <xf numFmtId="0" fontId="0" fillId="0" borderId="0" xfId="0"/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11" fillId="2" borderId="1" xfId="2" applyNumberFormat="1" applyFont="1" applyFill="1" applyBorder="1" applyAlignment="1" applyProtection="1">
      <alignment horizontal="left" vertical="center" wrapText="1"/>
    </xf>
    <xf numFmtId="44" fontId="11" fillId="2" borderId="1" xfId="1" applyFont="1" applyFill="1" applyBorder="1" applyAlignment="1" applyProtection="1">
      <alignment horizontal="center" vertical="center"/>
    </xf>
    <xf numFmtId="16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wrapText="1"/>
    </xf>
    <xf numFmtId="44" fontId="1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vertical="center" wrapText="1"/>
    </xf>
    <xf numFmtId="44" fontId="1" fillId="0" borderId="1" xfId="1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4" fontId="1" fillId="0" borderId="1" xfId="1" applyFont="1" applyFill="1" applyBorder="1" applyAlignment="1">
      <alignment horizontal="center" vertical="center" wrapText="1"/>
    </xf>
    <xf numFmtId="44" fontId="1" fillId="0" borderId="1" xfId="1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1" fillId="2" borderId="1" xfId="1" applyFont="1" applyFill="1" applyBorder="1" applyAlignment="1">
      <alignment vertical="center" wrapText="1"/>
    </xf>
    <xf numFmtId="0" fontId="1" fillId="2" borderId="1" xfId="2" applyNumberFormat="1" applyFont="1" applyFill="1" applyBorder="1" applyAlignment="1" applyProtection="1">
      <alignment horizontal="left" vertical="center" wrapText="1"/>
    </xf>
    <xf numFmtId="0" fontId="11" fillId="2" borderId="1" xfId="2" applyNumberFormat="1" applyFont="1" applyFill="1" applyBorder="1" applyAlignment="1" applyProtection="1">
      <alignment horizontal="left" vertical="top" wrapText="1"/>
    </xf>
    <xf numFmtId="2" fontId="1" fillId="0" borderId="1" xfId="0" applyNumberFormat="1" applyFont="1" applyBorder="1" applyAlignment="1">
      <alignment horizontal="center" vertical="center" wrapText="1"/>
    </xf>
    <xf numFmtId="44" fontId="11" fillId="0" borderId="1" xfId="1" applyFont="1" applyFill="1" applyBorder="1" applyAlignment="1" applyProtection="1">
      <alignment horizontal="center" vertical="center"/>
    </xf>
    <xf numFmtId="0" fontId="1" fillId="0" borderId="1" xfId="2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2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49" fontId="22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44" fontId="22" fillId="0" borderId="5" xfId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center" wrapText="1"/>
    </xf>
    <xf numFmtId="44" fontId="22" fillId="0" borderId="6" xfId="1" applyFont="1" applyFill="1" applyBorder="1" applyAlignment="1">
      <alignment horizontal="center" vertical="center" wrapText="1"/>
    </xf>
    <xf numFmtId="0" fontId="23" fillId="0" borderId="6" xfId="2" applyNumberFormat="1" applyFont="1" applyBorder="1" applyAlignment="1" applyProtection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49" fontId="22" fillId="0" borderId="7" xfId="0" applyNumberFormat="1" applyFont="1" applyBorder="1" applyAlignment="1">
      <alignment horizontal="center" vertical="center" wrapText="1"/>
    </xf>
    <xf numFmtId="0" fontId="23" fillId="0" borderId="7" xfId="2" applyNumberFormat="1" applyFont="1" applyBorder="1" applyAlignment="1" applyProtection="1">
      <alignment horizontal="left" vertical="center" wrapText="1"/>
    </xf>
    <xf numFmtId="44" fontId="22" fillId="0" borderId="7" xfId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44" fontId="1" fillId="0" borderId="2" xfId="1" applyFont="1" applyBorder="1" applyAlignment="1">
      <alignment horizontal="center" vertical="center" wrapText="1"/>
    </xf>
    <xf numFmtId="44" fontId="1" fillId="0" borderId="4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22" fillId="0" borderId="5" xfId="1" applyNumberFormat="1" applyFont="1" applyFill="1" applyBorder="1" applyAlignment="1">
      <alignment horizontal="center" vertical="center" wrapText="1"/>
    </xf>
    <xf numFmtId="4" fontId="22" fillId="0" borderId="6" xfId="1" applyNumberFormat="1" applyFont="1" applyFill="1" applyBorder="1" applyAlignment="1">
      <alignment horizontal="center" vertical="center" wrapText="1"/>
    </xf>
    <xf numFmtId="4" fontId="23" fillId="0" borderId="6" xfId="1" applyNumberFormat="1" applyFont="1" applyFill="1" applyBorder="1" applyAlignment="1" applyProtection="1">
      <alignment horizontal="center" vertical="center"/>
    </xf>
    <xf numFmtId="4" fontId="23" fillId="0" borderId="7" xfId="1" applyNumberFormat="1" applyFont="1" applyFill="1" applyBorder="1" applyAlignment="1" applyProtection="1">
      <alignment horizontal="center" vertical="center"/>
    </xf>
    <xf numFmtId="4" fontId="22" fillId="0" borderId="5" xfId="0" applyNumberFormat="1" applyFont="1" applyBorder="1" applyAlignment="1">
      <alignment horizontal="center" vertical="center" wrapText="1"/>
    </xf>
    <xf numFmtId="4" fontId="22" fillId="0" borderId="6" xfId="0" applyNumberFormat="1" applyFont="1" applyBorder="1" applyAlignment="1">
      <alignment horizontal="center" vertical="center" wrapText="1"/>
    </xf>
    <xf numFmtId="4" fontId="22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1" fillId="0" borderId="3" xfId="2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wrapText="1"/>
    </xf>
    <xf numFmtId="44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center" vertical="center" wrapText="1"/>
    </xf>
    <xf numFmtId="4" fontId="2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7" fillId="3" borderId="1" xfId="0" applyFont="1" applyFill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right" vertical="center"/>
    </xf>
    <xf numFmtId="164" fontId="1" fillId="0" borderId="1" xfId="1" applyNumberFormat="1" applyFont="1" applyBorder="1" applyAlignment="1">
      <alignment horizontal="right" vertical="center"/>
    </xf>
    <xf numFmtId="164" fontId="21" fillId="3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9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44" fontId="1" fillId="0" borderId="0" xfId="1" applyFont="1" applyFill="1" applyBorder="1" applyAlignment="1">
      <alignment horizontal="center" vertical="center" wrapText="1"/>
    </xf>
    <xf numFmtId="44" fontId="1" fillId="0" borderId="0" xfId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1" fillId="0" borderId="0" xfId="0" applyFont="1" applyFill="1" applyBorder="1" applyAlignment="1">
      <alignment horizontal="right" vertical="center" wrapText="1"/>
    </xf>
    <xf numFmtId="164" fontId="21" fillId="0" borderId="0" xfId="0" applyNumberFormat="1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8" fillId="0" borderId="0" xfId="0" applyFont="1"/>
    <xf numFmtId="164" fontId="15" fillId="3" borderId="1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0" fillId="0" borderId="2" xfId="0" applyFont="1" applyBorder="1" applyAlignment="1">
      <alignment horizontal="right" vertical="center" wrapText="1"/>
    </xf>
    <xf numFmtId="0" fontId="20" fillId="0" borderId="3" xfId="0" applyFont="1" applyBorder="1" applyAlignment="1">
      <alignment horizontal="right" vertical="center" wrapText="1"/>
    </xf>
    <xf numFmtId="0" fontId="20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44" fontId="20" fillId="0" borderId="2" xfId="1" applyFont="1" applyBorder="1" applyAlignment="1">
      <alignment horizontal="center" vertical="center" wrapText="1"/>
    </xf>
    <xf numFmtId="44" fontId="6" fillId="0" borderId="4" xfId="1" applyFont="1" applyBorder="1" applyAlignment="1">
      <alignment horizontal="center" vertical="center" wrapText="1"/>
    </xf>
    <xf numFmtId="0" fontId="19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1" fillId="4" borderId="1" xfId="0" applyFont="1" applyFill="1" applyBorder="1" applyAlignment="1">
      <alignment horizontal="center" vertical="center" wrapText="1"/>
    </xf>
    <xf numFmtId="44" fontId="1" fillId="2" borderId="1" xfId="1" applyFont="1" applyFill="1" applyBorder="1" applyAlignment="1" applyProtection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9" fontId="22" fillId="0" borderId="16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left" vertical="center" wrapText="1"/>
    </xf>
    <xf numFmtId="169" fontId="22" fillId="0" borderId="16" xfId="0" applyNumberFormat="1" applyFont="1" applyBorder="1" applyAlignment="1">
      <alignment horizontal="center" vertical="center" wrapText="1"/>
    </xf>
    <xf numFmtId="44" fontId="22" fillId="0" borderId="16" xfId="1" applyFont="1" applyFill="1" applyBorder="1" applyAlignment="1">
      <alignment horizontal="center" vertical="center" wrapText="1"/>
    </xf>
    <xf numFmtId="44" fontId="22" fillId="0" borderId="16" xfId="0" applyNumberFormat="1" applyFont="1" applyBorder="1" applyAlignment="1">
      <alignment vertical="center"/>
    </xf>
    <xf numFmtId="0" fontId="22" fillId="0" borderId="17" xfId="0" applyFont="1" applyBorder="1" applyAlignment="1">
      <alignment horizontal="center" vertical="center" wrapText="1"/>
    </xf>
    <xf numFmtId="49" fontId="22" fillId="0" borderId="17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 wrapText="1"/>
    </xf>
    <xf numFmtId="169" fontId="22" fillId="0" borderId="17" xfId="0" applyNumberFormat="1" applyFont="1" applyBorder="1" applyAlignment="1">
      <alignment horizontal="center" vertical="center" wrapText="1"/>
    </xf>
    <xf numFmtId="44" fontId="22" fillId="0" borderId="17" xfId="1" applyFont="1" applyFill="1" applyBorder="1" applyAlignment="1">
      <alignment horizontal="center" vertical="center" wrapText="1"/>
    </xf>
    <xf numFmtId="44" fontId="22" fillId="0" borderId="17" xfId="0" applyNumberFormat="1" applyFont="1" applyBorder="1" applyAlignment="1">
      <alignment vertical="center"/>
    </xf>
    <xf numFmtId="168" fontId="22" fillId="0" borderId="17" xfId="1" applyNumberFormat="1" applyFont="1" applyBorder="1" applyAlignment="1">
      <alignment horizontal="center" vertical="center" wrapText="1"/>
    </xf>
    <xf numFmtId="44" fontId="22" fillId="0" borderId="17" xfId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49" fontId="22" fillId="0" borderId="18" xfId="0" applyNumberFormat="1" applyFont="1" applyBorder="1" applyAlignment="1">
      <alignment horizontal="center" vertical="center" wrapText="1"/>
    </xf>
    <xf numFmtId="0" fontId="23" fillId="0" borderId="18" xfId="2" applyNumberFormat="1" applyFont="1" applyBorder="1" applyAlignment="1" applyProtection="1">
      <alignment horizontal="left" vertical="center" wrapText="1"/>
    </xf>
    <xf numFmtId="167" fontId="22" fillId="0" borderId="18" xfId="0" applyNumberFormat="1" applyFont="1" applyBorder="1" applyAlignment="1">
      <alignment horizontal="center" vertical="center" wrapText="1"/>
    </xf>
    <xf numFmtId="44" fontId="22" fillId="0" borderId="18" xfId="1" applyFont="1" applyFill="1" applyBorder="1" applyAlignment="1">
      <alignment horizontal="center" vertical="center" wrapText="1"/>
    </xf>
    <xf numFmtId="44" fontId="22" fillId="0" borderId="18" xfId="0" applyNumberFormat="1" applyFont="1" applyBorder="1" applyAlignment="1">
      <alignment vertical="center"/>
    </xf>
    <xf numFmtId="0" fontId="1" fillId="2" borderId="1" xfId="2" applyNumberFormat="1" applyFont="1" applyFill="1" applyBorder="1" applyAlignment="1" applyProtection="1">
      <alignment horizontal="left" vertical="top" wrapText="1"/>
    </xf>
    <xf numFmtId="0" fontId="0" fillId="0" borderId="0" xfId="0" applyFont="1"/>
    <xf numFmtId="2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4" fontId="1" fillId="0" borderId="1" xfId="1" applyFont="1" applyFill="1" applyBorder="1" applyAlignment="1" applyProtection="1">
      <alignment horizontal="center" vertical="center"/>
    </xf>
    <xf numFmtId="44" fontId="11" fillId="0" borderId="1" xfId="1" applyFont="1" applyFill="1" applyBorder="1" applyAlignment="1">
      <alignment vertical="center" wrapText="1"/>
    </xf>
    <xf numFmtId="44" fontId="1" fillId="0" borderId="1" xfId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164" fontId="26" fillId="3" borderId="1" xfId="0" applyNumberFormat="1" applyFont="1" applyFill="1" applyBorder="1" applyAlignment="1">
      <alignment horizontal="right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15" fillId="3" borderId="1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/>
    </xf>
    <xf numFmtId="0" fontId="3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8" fontId="30" fillId="0" borderId="1" xfId="0" applyNumberFormat="1" applyFont="1" applyBorder="1" applyAlignment="1">
      <alignment vertical="center" wrapText="1"/>
    </xf>
    <xf numFmtId="0" fontId="28" fillId="3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/>
    </xf>
    <xf numFmtId="44" fontId="6" fillId="0" borderId="2" xfId="1" applyFont="1" applyBorder="1" applyAlignment="1">
      <alignment horizontal="center" vertical="center" wrapText="1"/>
    </xf>
    <xf numFmtId="44" fontId="6" fillId="0" borderId="4" xfId="1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right" wrapText="1"/>
    </xf>
    <xf numFmtId="0" fontId="21" fillId="3" borderId="3" xfId="0" applyFont="1" applyFill="1" applyBorder="1" applyAlignment="1">
      <alignment horizontal="right" wrapText="1"/>
    </xf>
    <xf numFmtId="0" fontId="21" fillId="3" borderId="4" xfId="0" applyFont="1" applyFill="1" applyBorder="1" applyAlignment="1">
      <alignment horizontal="right" wrapText="1"/>
    </xf>
    <xf numFmtId="0" fontId="24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3" xfId="0" applyFont="1" applyFill="1" applyBorder="1" applyAlignment="1">
      <alignment horizontal="right" vertical="center" wrapText="1"/>
    </xf>
    <xf numFmtId="0" fontId="21" fillId="3" borderId="4" xfId="0" applyFont="1" applyFill="1" applyBorder="1" applyAlignment="1">
      <alignment horizontal="right" vertical="center" wrapText="1"/>
    </xf>
    <xf numFmtId="0" fontId="25" fillId="3" borderId="3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</cellXfs>
  <cellStyles count="7">
    <cellStyle name="Moeda" xfId="1" builtinId="4"/>
    <cellStyle name="Normal" xfId="0" builtinId="0"/>
    <cellStyle name="Normal 10" xfId="2" xr:uid="{00000000-0005-0000-0000-000002000000}"/>
    <cellStyle name="Normal 16" xfId="3" xr:uid="{00000000-0005-0000-0000-000003000000}"/>
    <cellStyle name="Normal 2" xfId="4" xr:uid="{00000000-0005-0000-0000-000004000000}"/>
    <cellStyle name="Normal 3" xfId="6" xr:uid="{00000000-0005-0000-0000-000005000000}"/>
    <cellStyle name="Porcentagem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ngen/Desktop/Ataliba/Embaixada%20do%20chile/Proposta%20Original/Mesma%20proposta,%20ordenada%20por%20servi&#231;os/Ultima%20proposta%20de%2027%20mai%202019/Orcamento%20Embaixada%20do%20Chile%20por%20etapa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GERAL"/>
      <sheetName val="MAO DE OBRA"/>
      <sheetName val="cronograma-1"/>
      <sheetName val="PORTAS"/>
      <sheetName val="VIDROS"/>
      <sheetName val="MOBILIÁRIO E CFTV"/>
      <sheetName val="cronograma - 2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6"/>
  <sheetViews>
    <sheetView topLeftCell="D1" zoomScale="110" zoomScaleNormal="110" workbookViewId="0">
      <selection activeCell="D142" sqref="D142"/>
    </sheetView>
  </sheetViews>
  <sheetFormatPr defaultRowHeight="15" x14ac:dyDescent="0.25"/>
  <cols>
    <col min="1" max="1" width="6.5703125" style="2" customWidth="1"/>
    <col min="2" max="2" width="12" style="2" customWidth="1"/>
    <col min="3" max="3" width="8.42578125" style="2" customWidth="1"/>
    <col min="4" max="4" width="53.7109375" style="5" customWidth="1"/>
    <col min="5" max="5" width="7.85546875" style="2" customWidth="1"/>
    <col min="6" max="6" width="10.42578125" style="2" customWidth="1"/>
    <col min="7" max="7" width="13.85546875" style="2" customWidth="1"/>
    <col min="8" max="8" width="13.5703125" style="3" customWidth="1"/>
  </cols>
  <sheetData>
    <row r="1" spans="1:8" s="1" customFormat="1" ht="43.5" customHeight="1" x14ac:dyDescent="0.25">
      <c r="A1" s="199" t="s">
        <v>239</v>
      </c>
      <c r="B1" s="199"/>
      <c r="C1" s="199"/>
      <c r="D1" s="199"/>
      <c r="E1" s="199"/>
      <c r="F1" s="199"/>
      <c r="G1" s="199"/>
      <c r="H1" s="199"/>
    </row>
    <row r="2" spans="1:8" ht="22.5" customHeight="1" x14ac:dyDescent="0.25">
      <c r="A2" s="193" t="s">
        <v>359</v>
      </c>
      <c r="B2" s="193"/>
      <c r="C2" s="194" t="s">
        <v>356</v>
      </c>
      <c r="D2" s="194"/>
      <c r="E2" s="194"/>
      <c r="F2" s="194"/>
      <c r="G2" s="194"/>
      <c r="H2" s="194"/>
    </row>
    <row r="3" spans="1:8" ht="20.100000000000001" customHeight="1" x14ac:dyDescent="0.25">
      <c r="A3" s="193" t="s">
        <v>360</v>
      </c>
      <c r="B3" s="193"/>
      <c r="C3" s="194" t="s">
        <v>357</v>
      </c>
      <c r="D3" s="194"/>
      <c r="E3" s="194"/>
      <c r="F3" s="194"/>
      <c r="G3" s="194"/>
      <c r="H3" s="194"/>
    </row>
    <row r="4" spans="1:8" ht="20.100000000000001" customHeight="1" x14ac:dyDescent="0.25">
      <c r="A4" s="193" t="s">
        <v>361</v>
      </c>
      <c r="B4" s="193"/>
      <c r="C4" s="200" t="s">
        <v>364</v>
      </c>
      <c r="D4" s="200"/>
      <c r="E4" s="200"/>
      <c r="F4" s="200"/>
      <c r="G4" s="200"/>
      <c r="H4" s="200"/>
    </row>
    <row r="5" spans="1:8" ht="20.100000000000001" customHeight="1" x14ac:dyDescent="0.25">
      <c r="A5" s="193" t="s">
        <v>362</v>
      </c>
      <c r="B5" s="193"/>
      <c r="C5" s="194" t="s">
        <v>358</v>
      </c>
      <c r="D5" s="194"/>
      <c r="E5" s="194"/>
      <c r="F5" s="194"/>
      <c r="G5" s="194"/>
      <c r="H5" s="194"/>
    </row>
    <row r="6" spans="1:8" ht="27.75" customHeight="1" x14ac:dyDescent="0.25">
      <c r="A6" s="204" t="s">
        <v>374</v>
      </c>
      <c r="B6" s="205"/>
      <c r="C6" s="195"/>
      <c r="D6" s="195"/>
      <c r="E6" s="195"/>
      <c r="F6" s="195"/>
      <c r="G6" s="195"/>
      <c r="H6" s="195"/>
    </row>
    <row r="7" spans="1:8" ht="26.25" customHeight="1" x14ac:dyDescent="0.25">
      <c r="A7" s="206"/>
      <c r="B7" s="207"/>
      <c r="C7" s="194"/>
      <c r="D7" s="194"/>
      <c r="E7" s="194"/>
      <c r="F7" s="194"/>
      <c r="G7" s="194"/>
      <c r="H7" s="194"/>
    </row>
    <row r="8" spans="1:8" ht="28.5" customHeight="1" x14ac:dyDescent="0.25">
      <c r="A8" s="193" t="s">
        <v>363</v>
      </c>
      <c r="B8" s="193"/>
      <c r="C8" s="194" t="s">
        <v>434</v>
      </c>
      <c r="D8" s="194"/>
      <c r="E8" s="194"/>
      <c r="F8" s="194"/>
      <c r="G8" s="194"/>
      <c r="H8" s="194"/>
    </row>
    <row r="9" spans="1:8" ht="25.5" customHeight="1" x14ac:dyDescent="0.25">
      <c r="A9" s="193" t="s">
        <v>373</v>
      </c>
      <c r="B9" s="193"/>
      <c r="C9" s="198">
        <f>G136</f>
        <v>0</v>
      </c>
      <c r="D9" s="198"/>
      <c r="E9" s="198"/>
      <c r="F9" s="198"/>
      <c r="G9" s="198"/>
      <c r="H9" s="198"/>
    </row>
    <row r="10" spans="1:8" s="1" customFormat="1" ht="18.75" customHeight="1" x14ac:dyDescent="0.25">
      <c r="A10" s="140" t="s">
        <v>0</v>
      </c>
      <c r="B10" s="140" t="s">
        <v>1</v>
      </c>
      <c r="C10" s="140" t="s">
        <v>35</v>
      </c>
      <c r="D10" s="141" t="s">
        <v>2</v>
      </c>
      <c r="E10" s="140" t="s">
        <v>3</v>
      </c>
      <c r="F10" s="142" t="s">
        <v>4</v>
      </c>
      <c r="G10" s="208" t="s">
        <v>5</v>
      </c>
      <c r="H10" s="208"/>
    </row>
    <row r="11" spans="1:8" s="122" customFormat="1" ht="37.5" customHeight="1" x14ac:dyDescent="0.2">
      <c r="A11" s="121" t="s">
        <v>6</v>
      </c>
      <c r="B11" s="174" t="s">
        <v>375</v>
      </c>
      <c r="C11" s="175"/>
      <c r="D11" s="175"/>
      <c r="E11" s="175"/>
      <c r="F11" s="175"/>
      <c r="G11" s="175"/>
      <c r="H11" s="176"/>
    </row>
    <row r="12" spans="1:8" ht="18.75" customHeight="1" x14ac:dyDescent="0.25">
      <c r="A12" s="17" t="s">
        <v>7</v>
      </c>
      <c r="B12" s="17"/>
      <c r="C12" s="18" t="s">
        <v>25</v>
      </c>
      <c r="D12" s="80" t="s">
        <v>26</v>
      </c>
      <c r="E12" s="17" t="s">
        <v>83</v>
      </c>
      <c r="F12" s="166">
        <v>1</v>
      </c>
      <c r="G12" s="19"/>
      <c r="H12" s="20">
        <f t="shared" ref="H12:H17" si="0">G12*F12</f>
        <v>0</v>
      </c>
    </row>
    <row r="13" spans="1:8" ht="27.75" customHeight="1" x14ac:dyDescent="0.25">
      <c r="A13" s="17" t="s">
        <v>9</v>
      </c>
      <c r="B13" s="17">
        <v>90778</v>
      </c>
      <c r="C13" s="6" t="s">
        <v>8</v>
      </c>
      <c r="D13" s="7" t="s">
        <v>27</v>
      </c>
      <c r="E13" s="17" t="s">
        <v>72</v>
      </c>
      <c r="F13" s="166">
        <v>264</v>
      </c>
      <c r="G13" s="21"/>
      <c r="H13" s="20">
        <f t="shared" si="0"/>
        <v>0</v>
      </c>
    </row>
    <row r="14" spans="1:8" ht="17.25" customHeight="1" x14ac:dyDescent="0.25">
      <c r="A14" s="17" t="s">
        <v>10</v>
      </c>
      <c r="B14" s="17">
        <v>90781</v>
      </c>
      <c r="C14" s="46" t="s">
        <v>8</v>
      </c>
      <c r="D14" s="7" t="s">
        <v>100</v>
      </c>
      <c r="E14" s="17" t="s">
        <v>72</v>
      </c>
      <c r="F14" s="166">
        <v>128</v>
      </c>
      <c r="G14" s="21"/>
      <c r="H14" s="20">
        <f t="shared" si="0"/>
        <v>0</v>
      </c>
    </row>
    <row r="15" spans="1:8" ht="18" customHeight="1" x14ac:dyDescent="0.25">
      <c r="A15" s="17" t="s">
        <v>21</v>
      </c>
      <c r="B15" s="17">
        <v>93572</v>
      </c>
      <c r="C15" s="6" t="s">
        <v>8</v>
      </c>
      <c r="D15" s="80" t="s">
        <v>28</v>
      </c>
      <c r="E15" s="17" t="s">
        <v>133</v>
      </c>
      <c r="F15" s="166">
        <v>4</v>
      </c>
      <c r="G15" s="22"/>
      <c r="H15" s="20">
        <f t="shared" si="0"/>
        <v>0</v>
      </c>
    </row>
    <row r="16" spans="1:8" ht="27" customHeight="1" x14ac:dyDescent="0.25">
      <c r="A16" s="17" t="s">
        <v>11</v>
      </c>
      <c r="B16" s="17">
        <v>88326</v>
      </c>
      <c r="C16" s="115" t="s">
        <v>8</v>
      </c>
      <c r="D16" s="80" t="s">
        <v>347</v>
      </c>
      <c r="E16" s="17" t="s">
        <v>72</v>
      </c>
      <c r="F16" s="166">
        <v>1440</v>
      </c>
      <c r="G16" s="22"/>
      <c r="H16" s="20">
        <f t="shared" si="0"/>
        <v>0</v>
      </c>
    </row>
    <row r="17" spans="1:8" s="3" customFormat="1" ht="27" customHeight="1" x14ac:dyDescent="0.25">
      <c r="A17" s="17" t="s">
        <v>22</v>
      </c>
      <c r="B17" s="17">
        <v>90775</v>
      </c>
      <c r="C17" s="115" t="s">
        <v>8</v>
      </c>
      <c r="D17" s="7" t="s">
        <v>349</v>
      </c>
      <c r="E17" s="17" t="s">
        <v>72</v>
      </c>
      <c r="F17" s="166">
        <v>240</v>
      </c>
      <c r="G17" s="22"/>
      <c r="H17" s="20">
        <f t="shared" si="0"/>
        <v>0</v>
      </c>
    </row>
    <row r="18" spans="1:8" ht="24.75" customHeight="1" x14ac:dyDescent="0.25">
      <c r="A18" s="17" t="s">
        <v>12</v>
      </c>
      <c r="B18" s="6">
        <v>4813</v>
      </c>
      <c r="C18" s="6" t="s">
        <v>8</v>
      </c>
      <c r="D18" s="7" t="s">
        <v>429</v>
      </c>
      <c r="E18" s="6" t="s">
        <v>71</v>
      </c>
      <c r="F18" s="33">
        <v>12</v>
      </c>
      <c r="G18" s="9"/>
      <c r="H18" s="20">
        <f t="shared" ref="H18:H21" si="1">G18*F18</f>
        <v>0</v>
      </c>
    </row>
    <row r="19" spans="1:8" ht="27.75" customHeight="1" x14ac:dyDescent="0.25">
      <c r="A19" s="17" t="s">
        <v>18</v>
      </c>
      <c r="B19" s="6">
        <v>10775</v>
      </c>
      <c r="C19" s="6" t="s">
        <v>8</v>
      </c>
      <c r="D19" s="7" t="s">
        <v>341</v>
      </c>
      <c r="E19" s="6" t="s">
        <v>133</v>
      </c>
      <c r="F19" s="33">
        <v>4</v>
      </c>
      <c r="G19" s="9"/>
      <c r="H19" s="20">
        <f>G19*F19</f>
        <v>0</v>
      </c>
    </row>
    <row r="20" spans="1:8" ht="27.75" customHeight="1" x14ac:dyDescent="0.25">
      <c r="A20" s="17" t="s">
        <v>23</v>
      </c>
      <c r="B20" s="128">
        <v>10776</v>
      </c>
      <c r="C20" s="128" t="s">
        <v>8</v>
      </c>
      <c r="D20" s="7" t="s">
        <v>415</v>
      </c>
      <c r="E20" s="128" t="s">
        <v>133</v>
      </c>
      <c r="F20" s="33">
        <v>4</v>
      </c>
      <c r="G20" s="9"/>
      <c r="H20" s="20">
        <f>G20*F20</f>
        <v>0</v>
      </c>
    </row>
    <row r="21" spans="1:8" ht="27" customHeight="1" x14ac:dyDescent="0.25">
      <c r="A21" s="17" t="s">
        <v>29</v>
      </c>
      <c r="B21" s="23">
        <v>37524</v>
      </c>
      <c r="C21" s="6" t="s">
        <v>8</v>
      </c>
      <c r="D21" s="24" t="s">
        <v>63</v>
      </c>
      <c r="E21" s="23" t="s">
        <v>87</v>
      </c>
      <c r="F21" s="28">
        <v>310</v>
      </c>
      <c r="G21" s="25"/>
      <c r="H21" s="26">
        <f t="shared" si="1"/>
        <v>0</v>
      </c>
    </row>
    <row r="22" spans="1:8" ht="27" customHeight="1" x14ac:dyDescent="0.25">
      <c r="A22" s="17" t="s">
        <v>346</v>
      </c>
      <c r="B22" s="23" t="s">
        <v>376</v>
      </c>
      <c r="C22" s="48" t="s">
        <v>8</v>
      </c>
      <c r="D22" s="49" t="s">
        <v>85</v>
      </c>
      <c r="E22" s="48" t="s">
        <v>83</v>
      </c>
      <c r="F22" s="50">
        <v>1</v>
      </c>
      <c r="G22" s="25"/>
      <c r="H22" s="26">
        <f t="shared" ref="H22:H23" si="2">G22*F22</f>
        <v>0</v>
      </c>
    </row>
    <row r="23" spans="1:8" ht="27" customHeight="1" x14ac:dyDescent="0.25">
      <c r="A23" s="17" t="s">
        <v>348</v>
      </c>
      <c r="B23" s="23" t="s">
        <v>377</v>
      </c>
      <c r="C23" s="48" t="s">
        <v>8</v>
      </c>
      <c r="D23" s="49" t="s">
        <v>86</v>
      </c>
      <c r="E23" s="48" t="s">
        <v>83</v>
      </c>
      <c r="F23" s="50">
        <v>1</v>
      </c>
      <c r="G23" s="25"/>
      <c r="H23" s="26">
        <f t="shared" si="2"/>
        <v>0</v>
      </c>
    </row>
    <row r="24" spans="1:8" ht="27" customHeight="1" x14ac:dyDescent="0.25">
      <c r="A24" s="17" t="s">
        <v>414</v>
      </c>
      <c r="B24" s="23" t="s">
        <v>416</v>
      </c>
      <c r="C24" s="48" t="s">
        <v>8</v>
      </c>
      <c r="D24" s="49" t="s">
        <v>145</v>
      </c>
      <c r="E24" s="48" t="s">
        <v>83</v>
      </c>
      <c r="F24" s="50">
        <v>1</v>
      </c>
      <c r="G24" s="25"/>
      <c r="H24" s="26">
        <f t="shared" ref="H24" si="3">G24*F24</f>
        <v>0</v>
      </c>
    </row>
    <row r="25" spans="1:8" s="122" customFormat="1" ht="37.5" customHeight="1" x14ac:dyDescent="0.2">
      <c r="A25" s="121" t="s">
        <v>7</v>
      </c>
      <c r="B25" s="174" t="s">
        <v>350</v>
      </c>
      <c r="C25" s="175"/>
      <c r="D25" s="175"/>
      <c r="E25" s="175"/>
      <c r="F25" s="175"/>
      <c r="G25" s="175"/>
      <c r="H25" s="176"/>
    </row>
    <row r="26" spans="1:8" ht="28.5" customHeight="1" x14ac:dyDescent="0.25">
      <c r="A26" s="115" t="s">
        <v>352</v>
      </c>
      <c r="B26" s="27">
        <v>97629</v>
      </c>
      <c r="C26" s="115" t="s">
        <v>8</v>
      </c>
      <c r="D26" s="7" t="s">
        <v>351</v>
      </c>
      <c r="E26" s="115" t="s">
        <v>69</v>
      </c>
      <c r="F26" s="28">
        <v>3.6</v>
      </c>
      <c r="G26" s="9"/>
      <c r="H26" s="20">
        <f t="shared" ref="H26:H29" si="4">G26*F26</f>
        <v>0</v>
      </c>
    </row>
    <row r="27" spans="1:8" ht="45.75" customHeight="1" x14ac:dyDescent="0.25">
      <c r="A27" s="128" t="s">
        <v>353</v>
      </c>
      <c r="B27" s="40">
        <v>100973</v>
      </c>
      <c r="C27" s="128" t="s">
        <v>8</v>
      </c>
      <c r="D27" s="42" t="s">
        <v>408</v>
      </c>
      <c r="E27" s="128" t="s">
        <v>69</v>
      </c>
      <c r="F27" s="8">
        <v>3.6</v>
      </c>
      <c r="G27" s="9"/>
      <c r="H27" s="20">
        <f>G27*F27</f>
        <v>0</v>
      </c>
    </row>
    <row r="28" spans="1:8" ht="48.75" customHeight="1" x14ac:dyDescent="0.25">
      <c r="A28" s="128" t="s">
        <v>354</v>
      </c>
      <c r="B28" s="40">
        <v>97913</v>
      </c>
      <c r="C28" s="115" t="s">
        <v>8</v>
      </c>
      <c r="D28" s="42" t="s">
        <v>355</v>
      </c>
      <c r="E28" s="23" t="s">
        <v>73</v>
      </c>
      <c r="F28" s="8">
        <v>108</v>
      </c>
      <c r="G28" s="9"/>
      <c r="H28" s="20">
        <f t="shared" si="4"/>
        <v>0</v>
      </c>
    </row>
    <row r="29" spans="1:8" ht="51" customHeight="1" x14ac:dyDescent="0.25">
      <c r="A29" s="128" t="s">
        <v>433</v>
      </c>
      <c r="B29" s="40">
        <v>97915</v>
      </c>
      <c r="C29" s="115" t="s">
        <v>8</v>
      </c>
      <c r="D29" s="42" t="s">
        <v>424</v>
      </c>
      <c r="E29" s="23" t="s">
        <v>73</v>
      </c>
      <c r="F29" s="8">
        <v>43.2</v>
      </c>
      <c r="G29" s="9"/>
      <c r="H29" s="20">
        <f t="shared" si="4"/>
        <v>0</v>
      </c>
    </row>
    <row r="30" spans="1:8" ht="27.75" customHeight="1" x14ac:dyDescent="0.25">
      <c r="A30" s="177" t="s">
        <v>20</v>
      </c>
      <c r="B30" s="177"/>
      <c r="C30" s="177"/>
      <c r="D30" s="177"/>
      <c r="E30" s="177"/>
      <c r="F30" s="177"/>
      <c r="G30" s="196">
        <f>SUM(H12:H29)</f>
        <v>0</v>
      </c>
      <c r="H30" s="197"/>
    </row>
    <row r="31" spans="1:8" s="124" customFormat="1" ht="35.25" customHeight="1" x14ac:dyDescent="0.2">
      <c r="A31" s="121" t="s">
        <v>13</v>
      </c>
      <c r="B31" s="173" t="s">
        <v>276</v>
      </c>
      <c r="C31" s="173"/>
      <c r="D31" s="173"/>
      <c r="E31" s="173"/>
      <c r="F31" s="173"/>
      <c r="G31" s="173"/>
      <c r="H31" s="173"/>
    </row>
    <row r="32" spans="1:8" s="124" customFormat="1" ht="30" customHeight="1" x14ac:dyDescent="0.2">
      <c r="A32" s="121" t="s">
        <v>14</v>
      </c>
      <c r="B32" s="174" t="s">
        <v>277</v>
      </c>
      <c r="C32" s="175"/>
      <c r="D32" s="175"/>
      <c r="E32" s="175"/>
      <c r="F32" s="175"/>
      <c r="G32" s="175"/>
      <c r="H32" s="176"/>
    </row>
    <row r="33" spans="1:8" ht="50.25" customHeight="1" x14ac:dyDescent="0.25">
      <c r="A33" s="6" t="s">
        <v>278</v>
      </c>
      <c r="B33" s="27">
        <v>101128</v>
      </c>
      <c r="C33" s="6" t="s">
        <v>8</v>
      </c>
      <c r="D33" s="7" t="s">
        <v>130</v>
      </c>
      <c r="E33" s="6" t="s">
        <v>69</v>
      </c>
      <c r="F33" s="28">
        <v>2.4300000000000002</v>
      </c>
      <c r="G33" s="9"/>
      <c r="H33" s="20">
        <f t="shared" ref="H33:H48" si="5">G33*F33</f>
        <v>0</v>
      </c>
    </row>
    <row r="34" spans="1:8" ht="41.25" customHeight="1" x14ac:dyDescent="0.25">
      <c r="A34" s="79" t="s">
        <v>279</v>
      </c>
      <c r="B34" s="40">
        <v>97914</v>
      </c>
      <c r="C34" s="79" t="s">
        <v>8</v>
      </c>
      <c r="D34" s="42" t="s">
        <v>131</v>
      </c>
      <c r="E34" s="23" t="s">
        <v>73</v>
      </c>
      <c r="F34" s="28">
        <v>72.900000000000006</v>
      </c>
      <c r="G34" s="9"/>
      <c r="H34" s="20">
        <f t="shared" si="5"/>
        <v>0</v>
      </c>
    </row>
    <row r="35" spans="1:8" ht="45.75" customHeight="1" x14ac:dyDescent="0.25">
      <c r="A35" s="128" t="s">
        <v>280</v>
      </c>
      <c r="B35" s="40">
        <v>100973</v>
      </c>
      <c r="C35" s="128" t="s">
        <v>8</v>
      </c>
      <c r="D35" s="42" t="s">
        <v>408</v>
      </c>
      <c r="E35" s="128" t="s">
        <v>69</v>
      </c>
      <c r="F35" s="8">
        <v>2.4300000000000002</v>
      </c>
      <c r="G35" s="9"/>
      <c r="H35" s="20">
        <f>G35*F35</f>
        <v>0</v>
      </c>
    </row>
    <row r="36" spans="1:8" ht="47.25" customHeight="1" x14ac:dyDescent="0.25">
      <c r="A36" s="128" t="s">
        <v>409</v>
      </c>
      <c r="B36" s="40">
        <v>97915</v>
      </c>
      <c r="C36" s="82" t="s">
        <v>8</v>
      </c>
      <c r="D36" s="42" t="s">
        <v>132</v>
      </c>
      <c r="E36" s="23" t="s">
        <v>73</v>
      </c>
      <c r="F36" s="8">
        <v>29.16</v>
      </c>
      <c r="G36" s="9"/>
      <c r="H36" s="20">
        <f t="shared" ref="H36" si="6">G36*F36</f>
        <v>0</v>
      </c>
    </row>
    <row r="37" spans="1:8" ht="23.25" customHeight="1" x14ac:dyDescent="0.25">
      <c r="A37" s="177" t="s">
        <v>20</v>
      </c>
      <c r="B37" s="177"/>
      <c r="C37" s="177"/>
      <c r="D37" s="177"/>
      <c r="E37" s="177"/>
      <c r="F37" s="177"/>
      <c r="G37" s="196">
        <f>SUM(H33:H36)</f>
        <v>0</v>
      </c>
      <c r="H37" s="197"/>
    </row>
    <row r="38" spans="1:8" s="124" customFormat="1" ht="31.5" customHeight="1" x14ac:dyDescent="0.2">
      <c r="A38" s="121" t="s">
        <v>15</v>
      </c>
      <c r="B38" s="174" t="s">
        <v>345</v>
      </c>
      <c r="C38" s="175"/>
      <c r="D38" s="175"/>
      <c r="E38" s="175"/>
      <c r="F38" s="175"/>
      <c r="G38" s="175"/>
      <c r="H38" s="176"/>
    </row>
    <row r="39" spans="1:8" ht="60.75" customHeight="1" x14ac:dyDescent="0.25">
      <c r="A39" s="79" t="s">
        <v>281</v>
      </c>
      <c r="B39" s="27">
        <v>101128</v>
      </c>
      <c r="C39" s="79" t="s">
        <v>8</v>
      </c>
      <c r="D39" s="7" t="s">
        <v>130</v>
      </c>
      <c r="E39" s="41" t="s">
        <v>69</v>
      </c>
      <c r="F39" s="28">
        <v>1316.25</v>
      </c>
      <c r="G39" s="9"/>
      <c r="H39" s="20">
        <f t="shared" si="5"/>
        <v>0</v>
      </c>
    </row>
    <row r="40" spans="1:8" ht="33.75" customHeight="1" x14ac:dyDescent="0.25">
      <c r="A40" s="85" t="s">
        <v>282</v>
      </c>
      <c r="B40" s="40">
        <v>100939</v>
      </c>
      <c r="C40" s="85" t="s">
        <v>8</v>
      </c>
      <c r="D40" s="42" t="s">
        <v>286</v>
      </c>
      <c r="E40" s="23" t="s">
        <v>73</v>
      </c>
      <c r="F40" s="8">
        <v>85.56</v>
      </c>
      <c r="G40" s="9"/>
      <c r="H40" s="20">
        <f t="shared" ref="H40:H41" si="7">G40*F40</f>
        <v>0</v>
      </c>
    </row>
    <row r="41" spans="1:8" ht="50.25" customHeight="1" x14ac:dyDescent="0.25">
      <c r="A41" s="128" t="s">
        <v>283</v>
      </c>
      <c r="B41" s="27">
        <v>96385</v>
      </c>
      <c r="C41" s="85" t="s">
        <v>8</v>
      </c>
      <c r="D41" s="7" t="s">
        <v>287</v>
      </c>
      <c r="E41" s="85" t="s">
        <v>69</v>
      </c>
      <c r="F41" s="28">
        <v>1316.25</v>
      </c>
      <c r="G41" s="9"/>
      <c r="H41" s="20">
        <f t="shared" si="7"/>
        <v>0</v>
      </c>
    </row>
    <row r="42" spans="1:8" ht="30.75" customHeight="1" x14ac:dyDescent="0.25">
      <c r="A42" s="177" t="s">
        <v>20</v>
      </c>
      <c r="B42" s="177"/>
      <c r="C42" s="177"/>
      <c r="D42" s="177"/>
      <c r="E42" s="177"/>
      <c r="F42" s="177"/>
      <c r="G42" s="196">
        <f>SUM(H39:H41)</f>
        <v>0</v>
      </c>
      <c r="H42" s="197"/>
    </row>
    <row r="43" spans="1:8" s="124" customFormat="1" ht="33.75" customHeight="1" x14ac:dyDescent="0.2">
      <c r="A43" s="121" t="s">
        <v>16</v>
      </c>
      <c r="B43" s="174" t="s">
        <v>288</v>
      </c>
      <c r="C43" s="175"/>
      <c r="D43" s="175"/>
      <c r="E43" s="175"/>
      <c r="F43" s="175"/>
      <c r="G43" s="175"/>
      <c r="H43" s="176"/>
    </row>
    <row r="44" spans="1:8" ht="21.75" customHeight="1" x14ac:dyDescent="0.25">
      <c r="A44" s="79" t="s">
        <v>289</v>
      </c>
      <c r="B44" s="27">
        <v>4743</v>
      </c>
      <c r="C44" s="79" t="s">
        <v>8</v>
      </c>
      <c r="D44" s="7" t="s">
        <v>129</v>
      </c>
      <c r="E44" s="41" t="s">
        <v>69</v>
      </c>
      <c r="F44" s="28">
        <v>877.5</v>
      </c>
      <c r="G44" s="9"/>
      <c r="H44" s="20">
        <f t="shared" si="5"/>
        <v>0</v>
      </c>
    </row>
    <row r="45" spans="1:8" ht="21.75" customHeight="1" x14ac:dyDescent="0.25">
      <c r="A45" s="85" t="s">
        <v>285</v>
      </c>
      <c r="B45" s="27">
        <v>4743</v>
      </c>
      <c r="C45" s="85" t="s">
        <v>8</v>
      </c>
      <c r="D45" s="7" t="s">
        <v>129</v>
      </c>
      <c r="E45" s="85" t="s">
        <v>69</v>
      </c>
      <c r="F45" s="28">
        <v>90</v>
      </c>
      <c r="G45" s="9"/>
      <c r="H45" s="20">
        <f t="shared" ref="H45" si="8">G45*F45</f>
        <v>0</v>
      </c>
    </row>
    <row r="46" spans="1:8" ht="48.75" customHeight="1" x14ac:dyDescent="0.25">
      <c r="A46" s="85" t="s">
        <v>283</v>
      </c>
      <c r="B46" s="40">
        <v>95426</v>
      </c>
      <c r="C46" s="79" t="s">
        <v>8</v>
      </c>
      <c r="D46" s="42" t="s">
        <v>430</v>
      </c>
      <c r="E46" s="23" t="s">
        <v>73</v>
      </c>
      <c r="F46" s="8">
        <v>29025</v>
      </c>
      <c r="G46" s="9"/>
      <c r="H46" s="20">
        <f t="shared" si="5"/>
        <v>0</v>
      </c>
    </row>
    <row r="47" spans="1:8" ht="51" customHeight="1" x14ac:dyDescent="0.25">
      <c r="A47" s="79" t="s">
        <v>284</v>
      </c>
      <c r="B47" s="40">
        <v>95427</v>
      </c>
      <c r="C47" s="79" t="s">
        <v>8</v>
      </c>
      <c r="D47" s="42" t="s">
        <v>290</v>
      </c>
      <c r="E47" s="23" t="s">
        <v>73</v>
      </c>
      <c r="F47" s="8">
        <v>29025</v>
      </c>
      <c r="G47" s="9"/>
      <c r="H47" s="20">
        <f t="shared" si="5"/>
        <v>0</v>
      </c>
    </row>
    <row r="48" spans="1:8" ht="50.25" customHeight="1" x14ac:dyDescent="0.25">
      <c r="A48" s="85" t="s">
        <v>291</v>
      </c>
      <c r="B48" s="27">
        <v>96385</v>
      </c>
      <c r="C48" s="85" t="s">
        <v>8</v>
      </c>
      <c r="D48" s="7" t="s">
        <v>287</v>
      </c>
      <c r="E48" s="85" t="s">
        <v>69</v>
      </c>
      <c r="F48" s="28">
        <v>967.5</v>
      </c>
      <c r="G48" s="9"/>
      <c r="H48" s="20">
        <f t="shared" si="5"/>
        <v>0</v>
      </c>
    </row>
    <row r="49" spans="1:8" ht="28.5" customHeight="1" x14ac:dyDescent="0.25">
      <c r="A49" s="177" t="s">
        <v>20</v>
      </c>
      <c r="B49" s="177"/>
      <c r="C49" s="177"/>
      <c r="D49" s="177"/>
      <c r="E49" s="177"/>
      <c r="F49" s="177"/>
      <c r="G49" s="196">
        <f>SUM(H44:H48)</f>
        <v>0</v>
      </c>
      <c r="H49" s="197"/>
    </row>
    <row r="50" spans="1:8" ht="28.5" customHeight="1" x14ac:dyDescent="0.25">
      <c r="A50" s="177" t="s">
        <v>321</v>
      </c>
      <c r="B50" s="177"/>
      <c r="C50" s="177"/>
      <c r="D50" s="177"/>
      <c r="E50" s="177"/>
      <c r="F50" s="177"/>
      <c r="G50" s="196">
        <f>G37+G42+G49</f>
        <v>0</v>
      </c>
      <c r="H50" s="197"/>
    </row>
    <row r="51" spans="1:8" ht="18.75" customHeight="1" x14ac:dyDescent="0.25">
      <c r="A51" s="178"/>
      <c r="B51" s="179"/>
      <c r="C51" s="179"/>
      <c r="D51" s="179"/>
      <c r="E51" s="179"/>
      <c r="F51" s="179"/>
      <c r="G51" s="179"/>
      <c r="H51" s="180"/>
    </row>
    <row r="52" spans="1:8" s="90" customFormat="1" ht="36.75" customHeight="1" x14ac:dyDescent="0.25">
      <c r="A52" s="119" t="s">
        <v>19</v>
      </c>
      <c r="B52" s="173" t="s">
        <v>55</v>
      </c>
      <c r="C52" s="173"/>
      <c r="D52" s="173"/>
      <c r="E52" s="173"/>
      <c r="F52" s="173"/>
      <c r="G52" s="173"/>
      <c r="H52" s="173"/>
    </row>
    <row r="53" spans="1:8" ht="90" customHeight="1" x14ac:dyDescent="0.25">
      <c r="A53" s="23" t="s">
        <v>24</v>
      </c>
      <c r="B53" s="23" t="s">
        <v>214</v>
      </c>
      <c r="C53" s="23" t="s">
        <v>8</v>
      </c>
      <c r="D53" s="24" t="s">
        <v>417</v>
      </c>
      <c r="E53" s="23" t="s">
        <v>71</v>
      </c>
      <c r="F53" s="28">
        <v>5185</v>
      </c>
      <c r="G53" s="25"/>
      <c r="H53" s="26">
        <f>G53*F53</f>
        <v>0</v>
      </c>
    </row>
    <row r="54" spans="1:8" ht="27.75" customHeight="1" x14ac:dyDescent="0.25">
      <c r="A54" s="23" t="s">
        <v>46</v>
      </c>
      <c r="B54" s="23" t="s">
        <v>149</v>
      </c>
      <c r="C54" s="23" t="s">
        <v>8</v>
      </c>
      <c r="D54" s="24" t="s">
        <v>150</v>
      </c>
      <c r="E54" s="23" t="s">
        <v>83</v>
      </c>
      <c r="F54" s="28">
        <v>1</v>
      </c>
      <c r="G54" s="25"/>
      <c r="H54" s="26">
        <f t="shared" ref="H54:H65" si="9">G54*F54</f>
        <v>0</v>
      </c>
    </row>
    <row r="55" spans="1:8" s="3" customFormat="1" ht="29.25" customHeight="1" x14ac:dyDescent="0.25">
      <c r="A55" s="181" t="s">
        <v>20</v>
      </c>
      <c r="B55" s="181"/>
      <c r="C55" s="181"/>
      <c r="D55" s="181"/>
      <c r="E55" s="181"/>
      <c r="F55" s="181"/>
      <c r="G55" s="181">
        <f>SUM(H53:H54)</f>
        <v>0</v>
      </c>
      <c r="H55" s="181"/>
    </row>
    <row r="56" spans="1:8" s="125" customFormat="1" ht="31.5" customHeight="1" x14ac:dyDescent="0.25">
      <c r="A56" s="120" t="s">
        <v>30</v>
      </c>
      <c r="B56" s="172" t="s">
        <v>151</v>
      </c>
      <c r="C56" s="172"/>
      <c r="D56" s="172"/>
      <c r="E56" s="172"/>
      <c r="F56" s="172"/>
      <c r="G56" s="172"/>
      <c r="H56" s="172"/>
    </row>
    <row r="57" spans="1:8" ht="41.25" customHeight="1" x14ac:dyDescent="0.25">
      <c r="A57" s="6" t="s">
        <v>31</v>
      </c>
      <c r="B57" s="38">
        <v>93358</v>
      </c>
      <c r="C57" s="38" t="s">
        <v>8</v>
      </c>
      <c r="D57" s="10" t="s">
        <v>117</v>
      </c>
      <c r="E57" s="38" t="s">
        <v>69</v>
      </c>
      <c r="F57" s="33">
        <v>98.54</v>
      </c>
      <c r="G57" s="11"/>
      <c r="H57" s="20">
        <f t="shared" si="9"/>
        <v>0</v>
      </c>
    </row>
    <row r="58" spans="1:8" ht="33.75" customHeight="1" x14ac:dyDescent="0.25">
      <c r="A58" s="47" t="s">
        <v>32</v>
      </c>
      <c r="B58" s="27">
        <v>101616</v>
      </c>
      <c r="C58" s="29" t="s">
        <v>8</v>
      </c>
      <c r="D58" s="31" t="s">
        <v>119</v>
      </c>
      <c r="E58" s="29" t="s">
        <v>71</v>
      </c>
      <c r="F58" s="64">
        <v>328.48</v>
      </c>
      <c r="G58" s="9"/>
      <c r="H58" s="30">
        <f t="shared" si="9"/>
        <v>0</v>
      </c>
    </row>
    <row r="59" spans="1:8" s="45" customFormat="1" ht="33.75" customHeight="1" x14ac:dyDescent="0.25">
      <c r="A59" s="23" t="s">
        <v>33</v>
      </c>
      <c r="B59" s="40">
        <v>9833</v>
      </c>
      <c r="C59" s="23" t="s">
        <v>8</v>
      </c>
      <c r="D59" s="35" t="s">
        <v>343</v>
      </c>
      <c r="E59" s="23" t="s">
        <v>87</v>
      </c>
      <c r="F59" s="28">
        <v>727</v>
      </c>
      <c r="G59" s="25"/>
      <c r="H59" s="26">
        <f t="shared" si="9"/>
        <v>0</v>
      </c>
    </row>
    <row r="60" spans="1:8" ht="33.75" customHeight="1" x14ac:dyDescent="0.25">
      <c r="A60" s="47" t="s">
        <v>102</v>
      </c>
      <c r="B60" s="40">
        <v>88267</v>
      </c>
      <c r="C60" s="23" t="s">
        <v>8</v>
      </c>
      <c r="D60" s="35" t="s">
        <v>91</v>
      </c>
      <c r="E60" s="23" t="s">
        <v>72</v>
      </c>
      <c r="F60" s="28">
        <v>40</v>
      </c>
      <c r="G60" s="25"/>
      <c r="H60" s="26">
        <f t="shared" si="9"/>
        <v>0</v>
      </c>
    </row>
    <row r="61" spans="1:8" ht="33.75" customHeight="1" x14ac:dyDescent="0.25">
      <c r="A61" s="47" t="s">
        <v>103</v>
      </c>
      <c r="B61" s="40">
        <v>88316</v>
      </c>
      <c r="C61" s="23" t="s">
        <v>8</v>
      </c>
      <c r="D61" s="35" t="s">
        <v>42</v>
      </c>
      <c r="E61" s="23" t="s">
        <v>72</v>
      </c>
      <c r="F61" s="28">
        <v>40</v>
      </c>
      <c r="G61" s="25"/>
      <c r="H61" s="26">
        <f t="shared" si="9"/>
        <v>0</v>
      </c>
    </row>
    <row r="62" spans="1:8" ht="40.5" customHeight="1" x14ac:dyDescent="0.25">
      <c r="A62" s="47" t="s">
        <v>104</v>
      </c>
      <c r="B62" s="40">
        <v>3668</v>
      </c>
      <c r="C62" s="23" t="s">
        <v>8</v>
      </c>
      <c r="D62" s="35" t="s">
        <v>344</v>
      </c>
      <c r="E62" s="23" t="s">
        <v>83</v>
      </c>
      <c r="F62" s="28">
        <v>14</v>
      </c>
      <c r="G62" s="25"/>
      <c r="H62" s="26">
        <f t="shared" si="9"/>
        <v>0</v>
      </c>
    </row>
    <row r="63" spans="1:8" ht="43.5" customHeight="1" x14ac:dyDescent="0.25">
      <c r="A63" s="47" t="s">
        <v>105</v>
      </c>
      <c r="B63" s="40">
        <v>102712</v>
      </c>
      <c r="C63" s="23" t="s">
        <v>8</v>
      </c>
      <c r="D63" s="35" t="s">
        <v>236</v>
      </c>
      <c r="E63" s="23" t="s">
        <v>71</v>
      </c>
      <c r="F63" s="28">
        <v>464.14</v>
      </c>
      <c r="G63" s="25"/>
      <c r="H63" s="26">
        <f t="shared" si="9"/>
        <v>0</v>
      </c>
    </row>
    <row r="64" spans="1:8" s="45" customFormat="1" ht="39" customHeight="1" x14ac:dyDescent="0.25">
      <c r="A64" s="23" t="s">
        <v>152</v>
      </c>
      <c r="B64" s="40">
        <v>4718</v>
      </c>
      <c r="C64" s="23" t="s">
        <v>8</v>
      </c>
      <c r="D64" s="35" t="s">
        <v>84</v>
      </c>
      <c r="E64" s="23" t="s">
        <v>69</v>
      </c>
      <c r="F64" s="23">
        <v>109.42</v>
      </c>
      <c r="G64" s="25"/>
      <c r="H64" s="26">
        <f t="shared" si="9"/>
        <v>0</v>
      </c>
    </row>
    <row r="65" spans="1:8" ht="33" customHeight="1" x14ac:dyDescent="0.25">
      <c r="A65" s="23" t="s">
        <v>153</v>
      </c>
      <c r="B65" s="40">
        <v>95426</v>
      </c>
      <c r="C65" s="23" t="s">
        <v>8</v>
      </c>
      <c r="D65" s="42" t="s">
        <v>430</v>
      </c>
      <c r="E65" s="23" t="s">
        <v>73</v>
      </c>
      <c r="F65" s="167">
        <v>3282.6</v>
      </c>
      <c r="G65" s="25"/>
      <c r="H65" s="26">
        <f t="shared" si="9"/>
        <v>0</v>
      </c>
    </row>
    <row r="66" spans="1:8" ht="27" customHeight="1" x14ac:dyDescent="0.25">
      <c r="A66" s="23" t="s">
        <v>201</v>
      </c>
      <c r="B66" s="44">
        <v>3777</v>
      </c>
      <c r="C66" s="44" t="s">
        <v>8</v>
      </c>
      <c r="D66" s="24" t="s">
        <v>65</v>
      </c>
      <c r="E66" s="44" t="s">
        <v>71</v>
      </c>
      <c r="F66" s="28">
        <v>6222</v>
      </c>
      <c r="G66" s="34"/>
      <c r="H66" s="26">
        <f>G66*F66</f>
        <v>0</v>
      </c>
    </row>
    <row r="67" spans="1:8" ht="39" customHeight="1" x14ac:dyDescent="0.25">
      <c r="A67" s="47" t="s">
        <v>202</v>
      </c>
      <c r="B67" s="17">
        <v>88270</v>
      </c>
      <c r="C67" s="17" t="s">
        <v>8</v>
      </c>
      <c r="D67" s="7" t="s">
        <v>66</v>
      </c>
      <c r="E67" s="17" t="s">
        <v>72</v>
      </c>
      <c r="F67" s="33">
        <v>40</v>
      </c>
      <c r="G67" s="34"/>
      <c r="H67" s="26">
        <f>G67*F67</f>
        <v>0</v>
      </c>
    </row>
    <row r="68" spans="1:8" s="3" customFormat="1" ht="29.25" customHeight="1" x14ac:dyDescent="0.25">
      <c r="A68" s="181" t="s">
        <v>20</v>
      </c>
      <c r="B68" s="181"/>
      <c r="C68" s="181"/>
      <c r="D68" s="181"/>
      <c r="E68" s="181"/>
      <c r="F68" s="181"/>
      <c r="G68" s="181">
        <f>SUM(H57:H67)</f>
        <v>0</v>
      </c>
      <c r="H68" s="181"/>
    </row>
    <row r="69" spans="1:8" s="126" customFormat="1" ht="34.5" customHeight="1" x14ac:dyDescent="0.25">
      <c r="A69" s="121" t="s">
        <v>36</v>
      </c>
      <c r="B69" s="173" t="s">
        <v>54</v>
      </c>
      <c r="C69" s="173"/>
      <c r="D69" s="173"/>
      <c r="E69" s="173"/>
      <c r="F69" s="173"/>
      <c r="G69" s="173"/>
      <c r="H69" s="173"/>
    </row>
    <row r="70" spans="1:8" ht="27" customHeight="1" x14ac:dyDescent="0.25">
      <c r="A70" s="23" t="s">
        <v>34</v>
      </c>
      <c r="B70" s="23">
        <v>4741</v>
      </c>
      <c r="C70" s="23" t="s">
        <v>8</v>
      </c>
      <c r="D70" s="24" t="s">
        <v>342</v>
      </c>
      <c r="E70" s="23" t="s">
        <v>69</v>
      </c>
      <c r="F70" s="28">
        <v>103.7</v>
      </c>
      <c r="G70" s="25"/>
      <c r="H70" s="26">
        <f t="shared" ref="H70" si="10">G70*F70</f>
        <v>0</v>
      </c>
    </row>
    <row r="71" spans="1:8" ht="27" customHeight="1" x14ac:dyDescent="0.25">
      <c r="A71" s="23" t="s">
        <v>37</v>
      </c>
      <c r="B71" s="23">
        <v>4720</v>
      </c>
      <c r="C71" s="23" t="s">
        <v>8</v>
      </c>
      <c r="D71" s="24" t="s">
        <v>51</v>
      </c>
      <c r="E71" s="23" t="s">
        <v>69</v>
      </c>
      <c r="F71" s="28">
        <v>51.85</v>
      </c>
      <c r="G71" s="25"/>
      <c r="H71" s="26">
        <f t="shared" ref="H71:H76" si="11">G71*F71</f>
        <v>0</v>
      </c>
    </row>
    <row r="72" spans="1:8" ht="22.5" x14ac:dyDescent="0.25">
      <c r="A72" s="23" t="s">
        <v>45</v>
      </c>
      <c r="B72" s="23">
        <v>4721</v>
      </c>
      <c r="C72" s="23" t="s">
        <v>8</v>
      </c>
      <c r="D72" s="24" t="s">
        <v>52</v>
      </c>
      <c r="E72" s="23" t="s">
        <v>69</v>
      </c>
      <c r="F72" s="28">
        <v>207.4</v>
      </c>
      <c r="G72" s="25"/>
      <c r="H72" s="26">
        <f t="shared" si="11"/>
        <v>0</v>
      </c>
    </row>
    <row r="73" spans="1:8" ht="22.5" x14ac:dyDescent="0.25">
      <c r="A73" s="23" t="s">
        <v>74</v>
      </c>
      <c r="B73" s="23">
        <v>4718</v>
      </c>
      <c r="C73" s="23" t="s">
        <v>8</v>
      </c>
      <c r="D73" s="24" t="s">
        <v>53</v>
      </c>
      <c r="E73" s="23" t="s">
        <v>69</v>
      </c>
      <c r="F73" s="28">
        <v>259.25</v>
      </c>
      <c r="G73" s="25"/>
      <c r="H73" s="26">
        <f>G73*F73</f>
        <v>0</v>
      </c>
    </row>
    <row r="74" spans="1:8" ht="51" customHeight="1" x14ac:dyDescent="0.25">
      <c r="A74" s="23" t="s">
        <v>76</v>
      </c>
      <c r="B74" s="40">
        <v>95426</v>
      </c>
      <c r="C74" s="23" t="s">
        <v>8</v>
      </c>
      <c r="D74" s="42" t="s">
        <v>430</v>
      </c>
      <c r="E74" s="23" t="s">
        <v>73</v>
      </c>
      <c r="F74" s="167">
        <v>18666</v>
      </c>
      <c r="G74" s="25"/>
      <c r="H74" s="26">
        <f t="shared" ref="H74" si="12">G74*F74</f>
        <v>0</v>
      </c>
    </row>
    <row r="75" spans="1:8" x14ac:dyDescent="0.25">
      <c r="A75" s="23" t="s">
        <v>78</v>
      </c>
      <c r="B75" s="23">
        <v>100574</v>
      </c>
      <c r="C75" s="23" t="s">
        <v>8</v>
      </c>
      <c r="D75" s="42" t="s">
        <v>57</v>
      </c>
      <c r="E75" s="23" t="s">
        <v>69</v>
      </c>
      <c r="F75" s="28">
        <v>622.20000000000005</v>
      </c>
      <c r="G75" s="34"/>
      <c r="H75" s="26">
        <f t="shared" si="11"/>
        <v>0</v>
      </c>
    </row>
    <row r="76" spans="1:8" ht="22.5" x14ac:dyDescent="0.25">
      <c r="A76" s="23" t="s">
        <v>295</v>
      </c>
      <c r="B76" s="23">
        <v>97083</v>
      </c>
      <c r="C76" s="23" t="s">
        <v>8</v>
      </c>
      <c r="D76" s="42" t="s">
        <v>64</v>
      </c>
      <c r="E76" s="23" t="s">
        <v>71</v>
      </c>
      <c r="F76" s="28">
        <v>5185</v>
      </c>
      <c r="G76" s="34"/>
      <c r="H76" s="26">
        <f t="shared" si="11"/>
        <v>0</v>
      </c>
    </row>
    <row r="77" spans="1:8" s="3" customFormat="1" ht="26.25" customHeight="1" x14ac:dyDescent="0.25">
      <c r="A77" s="192" t="s">
        <v>20</v>
      </c>
      <c r="B77" s="192"/>
      <c r="C77" s="192"/>
      <c r="D77" s="192"/>
      <c r="E77" s="192"/>
      <c r="F77" s="192"/>
      <c r="G77" s="192">
        <f>SUM(H70:H76)</f>
        <v>0</v>
      </c>
      <c r="H77" s="192"/>
    </row>
    <row r="78" spans="1:8" s="126" customFormat="1" ht="30.75" customHeight="1" x14ac:dyDescent="0.25">
      <c r="A78" s="121" t="s">
        <v>38</v>
      </c>
      <c r="B78" s="174" t="s">
        <v>301</v>
      </c>
      <c r="C78" s="175"/>
      <c r="D78" s="175"/>
      <c r="E78" s="175"/>
      <c r="F78" s="175"/>
      <c r="G78" s="175"/>
      <c r="H78" s="176"/>
    </row>
    <row r="79" spans="1:8" ht="77.25" customHeight="1" x14ac:dyDescent="0.25">
      <c r="A79" s="23" t="s">
        <v>336</v>
      </c>
      <c r="B79" s="23" t="s">
        <v>378</v>
      </c>
      <c r="C79" s="23" t="s">
        <v>8</v>
      </c>
      <c r="D79" s="42" t="s">
        <v>425</v>
      </c>
      <c r="E79" s="23" t="s">
        <v>71</v>
      </c>
      <c r="F79" s="28">
        <v>1452</v>
      </c>
      <c r="G79" s="168"/>
      <c r="H79" s="26">
        <f>G79*F79</f>
        <v>0</v>
      </c>
    </row>
    <row r="80" spans="1:8" ht="87.75" customHeight="1" x14ac:dyDescent="0.25">
      <c r="A80" s="93" t="s">
        <v>337</v>
      </c>
      <c r="B80" s="93" t="s">
        <v>379</v>
      </c>
      <c r="C80" s="93" t="s">
        <v>8</v>
      </c>
      <c r="D80" s="42" t="s">
        <v>401</v>
      </c>
      <c r="E80" s="93" t="s">
        <v>87</v>
      </c>
      <c r="F80" s="97">
        <v>432.2</v>
      </c>
      <c r="G80" s="34"/>
      <c r="H80" s="169">
        <f>G80*F80</f>
        <v>0</v>
      </c>
    </row>
    <row r="81" spans="1:8" ht="63.75" customHeight="1" x14ac:dyDescent="0.25">
      <c r="A81" s="23" t="s">
        <v>338</v>
      </c>
      <c r="B81" s="23">
        <v>101112</v>
      </c>
      <c r="C81" s="23" t="s">
        <v>8</v>
      </c>
      <c r="D81" s="42" t="s">
        <v>402</v>
      </c>
      <c r="E81" s="23" t="s">
        <v>69</v>
      </c>
      <c r="F81" s="28">
        <v>4.5999999999999996</v>
      </c>
      <c r="G81" s="168"/>
      <c r="H81" s="26">
        <f>G81*F81</f>
        <v>0</v>
      </c>
    </row>
    <row r="82" spans="1:8" ht="30.75" customHeight="1" x14ac:dyDescent="0.25">
      <c r="A82" s="23" t="s">
        <v>403</v>
      </c>
      <c r="B82" s="23" t="s">
        <v>404</v>
      </c>
      <c r="C82" s="23" t="s">
        <v>8</v>
      </c>
      <c r="D82" s="42" t="s">
        <v>397</v>
      </c>
      <c r="E82" s="23" t="s">
        <v>71</v>
      </c>
      <c r="F82" s="28">
        <v>1500</v>
      </c>
      <c r="G82" s="34"/>
      <c r="H82" s="26">
        <f t="shared" ref="H82:H83" si="13">G82*F82</f>
        <v>0</v>
      </c>
    </row>
    <row r="83" spans="1:8" ht="45" x14ac:dyDescent="0.25">
      <c r="A83" s="23" t="s">
        <v>420</v>
      </c>
      <c r="B83" s="23">
        <v>3106</v>
      </c>
      <c r="C83" s="23" t="s">
        <v>8</v>
      </c>
      <c r="D83" s="42" t="s">
        <v>422</v>
      </c>
      <c r="E83" s="23" t="s">
        <v>421</v>
      </c>
      <c r="F83" s="28">
        <v>2</v>
      </c>
      <c r="G83" s="34"/>
      <c r="H83" s="26">
        <f t="shared" si="13"/>
        <v>0</v>
      </c>
    </row>
    <row r="84" spans="1:8" ht="22.5" x14ac:dyDescent="0.25">
      <c r="A84" s="128" t="s">
        <v>423</v>
      </c>
      <c r="B84" s="128">
        <v>11447</v>
      </c>
      <c r="C84" s="6" t="s">
        <v>8</v>
      </c>
      <c r="D84" s="10" t="s">
        <v>419</v>
      </c>
      <c r="E84" s="6" t="s">
        <v>421</v>
      </c>
      <c r="F84" s="33">
        <v>6</v>
      </c>
      <c r="G84" s="34"/>
      <c r="H84" s="20">
        <f t="shared" ref="H84" si="14">G84*F84</f>
        <v>0</v>
      </c>
    </row>
    <row r="85" spans="1:8" s="118" customFormat="1" ht="31.5" customHeight="1" x14ac:dyDescent="0.25">
      <c r="A85" s="120" t="s">
        <v>70</v>
      </c>
      <c r="B85" s="183" t="s">
        <v>410</v>
      </c>
      <c r="C85" s="184"/>
      <c r="D85" s="184"/>
      <c r="E85" s="184"/>
      <c r="F85" s="184"/>
      <c r="G85" s="184"/>
      <c r="H85" s="184"/>
    </row>
    <row r="86" spans="1:8" ht="22.5" x14ac:dyDescent="0.25">
      <c r="A86" s="23" t="s">
        <v>124</v>
      </c>
      <c r="B86" s="23">
        <v>96526</v>
      </c>
      <c r="C86" s="23" t="s">
        <v>8</v>
      </c>
      <c r="D86" s="42" t="s">
        <v>75</v>
      </c>
      <c r="E86" s="23" t="s">
        <v>69</v>
      </c>
      <c r="F86" s="28">
        <v>19.38</v>
      </c>
      <c r="G86" s="34"/>
      <c r="H86" s="26">
        <f t="shared" ref="H86:H92" si="15">G86*F86</f>
        <v>0</v>
      </c>
    </row>
    <row r="87" spans="1:8" s="45" customFormat="1" ht="22.5" x14ac:dyDescent="0.25">
      <c r="A87" s="23" t="s">
        <v>125</v>
      </c>
      <c r="B87" s="23">
        <v>94965</v>
      </c>
      <c r="C87" s="23" t="s">
        <v>8</v>
      </c>
      <c r="D87" s="35" t="s">
        <v>77</v>
      </c>
      <c r="E87" s="23" t="s">
        <v>69</v>
      </c>
      <c r="F87" s="28">
        <v>19.38</v>
      </c>
      <c r="G87" s="25"/>
      <c r="H87" s="26">
        <f t="shared" si="15"/>
        <v>0</v>
      </c>
    </row>
    <row r="88" spans="1:8" ht="29.25" customHeight="1" x14ac:dyDescent="0.25">
      <c r="A88" s="23" t="s">
        <v>126</v>
      </c>
      <c r="B88" s="23">
        <v>92877</v>
      </c>
      <c r="C88" s="23" t="s">
        <v>8</v>
      </c>
      <c r="D88" s="35" t="s">
        <v>120</v>
      </c>
      <c r="E88" s="23" t="s">
        <v>79</v>
      </c>
      <c r="F88" s="28">
        <v>828.75</v>
      </c>
      <c r="G88" s="25"/>
      <c r="H88" s="26">
        <f t="shared" si="15"/>
        <v>0</v>
      </c>
    </row>
    <row r="89" spans="1:8" x14ac:dyDescent="0.25">
      <c r="A89" s="23" t="s">
        <v>127</v>
      </c>
      <c r="B89" s="23">
        <v>34</v>
      </c>
      <c r="C89" s="23" t="s">
        <v>8</v>
      </c>
      <c r="D89" s="35" t="s">
        <v>80</v>
      </c>
      <c r="E89" s="23" t="s">
        <v>79</v>
      </c>
      <c r="F89" s="28">
        <v>828.75</v>
      </c>
      <c r="G89" s="25"/>
      <c r="H89" s="26">
        <f t="shared" si="15"/>
        <v>0</v>
      </c>
    </row>
    <row r="90" spans="1:8" ht="28.5" customHeight="1" x14ac:dyDescent="0.25">
      <c r="A90" s="23" t="s">
        <v>128</v>
      </c>
      <c r="B90" s="23">
        <v>92875</v>
      </c>
      <c r="C90" s="23" t="s">
        <v>8</v>
      </c>
      <c r="D90" s="24" t="s">
        <v>121</v>
      </c>
      <c r="E90" s="23" t="s">
        <v>79</v>
      </c>
      <c r="F90" s="23">
        <v>345.53</v>
      </c>
      <c r="G90" s="25"/>
      <c r="H90" s="26">
        <f t="shared" si="15"/>
        <v>0</v>
      </c>
    </row>
    <row r="91" spans="1:8" x14ac:dyDescent="0.25">
      <c r="A91" s="23" t="s">
        <v>327</v>
      </c>
      <c r="B91" s="23">
        <v>32</v>
      </c>
      <c r="C91" s="23" t="s">
        <v>8</v>
      </c>
      <c r="D91" s="24" t="s">
        <v>81</v>
      </c>
      <c r="E91" s="23" t="s">
        <v>79</v>
      </c>
      <c r="F91" s="23">
        <v>345.53</v>
      </c>
      <c r="G91" s="25"/>
      <c r="H91" s="26">
        <f>G91*F91</f>
        <v>0</v>
      </c>
    </row>
    <row r="92" spans="1:8" ht="48.75" customHeight="1" x14ac:dyDescent="0.25">
      <c r="A92" s="23" t="s">
        <v>328</v>
      </c>
      <c r="B92" s="23">
        <v>96536</v>
      </c>
      <c r="C92" s="23" t="s">
        <v>8</v>
      </c>
      <c r="D92" s="24" t="s">
        <v>308</v>
      </c>
      <c r="E92" s="23" t="s">
        <v>309</v>
      </c>
      <c r="F92" s="28">
        <v>43.8</v>
      </c>
      <c r="G92" s="25"/>
      <c r="H92" s="26">
        <f t="shared" si="15"/>
        <v>0</v>
      </c>
    </row>
    <row r="93" spans="1:8" ht="36" customHeight="1" x14ac:dyDescent="0.25">
      <c r="A93" s="23" t="s">
        <v>329</v>
      </c>
      <c r="B93" s="23">
        <v>6212</v>
      </c>
      <c r="C93" s="23" t="s">
        <v>8</v>
      </c>
      <c r="D93" s="24" t="s">
        <v>310</v>
      </c>
      <c r="E93" s="23" t="s">
        <v>87</v>
      </c>
      <c r="F93" s="28">
        <v>43.8</v>
      </c>
      <c r="G93" s="25"/>
      <c r="H93" s="26">
        <f t="shared" ref="H93:H94" si="16">G93*F93</f>
        <v>0</v>
      </c>
    </row>
    <row r="94" spans="1:8" ht="22.5" customHeight="1" x14ac:dyDescent="0.25">
      <c r="A94" s="23" t="s">
        <v>330</v>
      </c>
      <c r="B94" s="23">
        <v>5068</v>
      </c>
      <c r="C94" s="23" t="s">
        <v>8</v>
      </c>
      <c r="D94" s="24" t="s">
        <v>311</v>
      </c>
      <c r="E94" s="23" t="s">
        <v>299</v>
      </c>
      <c r="F94" s="28">
        <v>1</v>
      </c>
      <c r="G94" s="25"/>
      <c r="H94" s="26">
        <f t="shared" si="16"/>
        <v>0</v>
      </c>
    </row>
    <row r="95" spans="1:8" ht="22.5" customHeight="1" x14ac:dyDescent="0.25">
      <c r="A95" s="23" t="s">
        <v>331</v>
      </c>
      <c r="B95" s="23">
        <v>43132</v>
      </c>
      <c r="C95" s="23" t="s">
        <v>8</v>
      </c>
      <c r="D95" s="24" t="s">
        <v>312</v>
      </c>
      <c r="E95" s="23" t="s">
        <v>299</v>
      </c>
      <c r="F95" s="28">
        <v>2</v>
      </c>
      <c r="G95" s="25"/>
      <c r="H95" s="26">
        <f t="shared" ref="H95:H99" si="17">G95*F95</f>
        <v>0</v>
      </c>
    </row>
    <row r="96" spans="1:8" ht="22.5" customHeight="1" x14ac:dyDescent="0.25">
      <c r="A96" s="23" t="s">
        <v>332</v>
      </c>
      <c r="B96" s="43">
        <v>88239</v>
      </c>
      <c r="C96" s="23" t="s">
        <v>8</v>
      </c>
      <c r="D96" s="102" t="s">
        <v>313</v>
      </c>
      <c r="E96" s="43" t="s">
        <v>72</v>
      </c>
      <c r="F96" s="107">
        <v>80</v>
      </c>
      <c r="G96" s="108"/>
      <c r="H96" s="109">
        <f t="shared" si="17"/>
        <v>0</v>
      </c>
    </row>
    <row r="97" spans="1:8" ht="22.5" customHeight="1" x14ac:dyDescent="0.25">
      <c r="A97" s="23" t="s">
        <v>333</v>
      </c>
      <c r="B97" s="43">
        <v>88262</v>
      </c>
      <c r="C97" s="23" t="s">
        <v>8</v>
      </c>
      <c r="D97" s="102" t="s">
        <v>166</v>
      </c>
      <c r="E97" s="43" t="s">
        <v>72</v>
      </c>
      <c r="F97" s="107">
        <v>80</v>
      </c>
      <c r="G97" s="108"/>
      <c r="H97" s="109">
        <f t="shared" si="17"/>
        <v>0</v>
      </c>
    </row>
    <row r="98" spans="1:8" ht="22.5" customHeight="1" x14ac:dyDescent="0.25">
      <c r="A98" s="23" t="s">
        <v>334</v>
      </c>
      <c r="B98" s="43">
        <v>88238</v>
      </c>
      <c r="C98" s="23" t="s">
        <v>8</v>
      </c>
      <c r="D98" s="102" t="s">
        <v>314</v>
      </c>
      <c r="E98" s="43" t="s">
        <v>72</v>
      </c>
      <c r="F98" s="107">
        <v>80</v>
      </c>
      <c r="G98" s="108"/>
      <c r="H98" s="109">
        <f t="shared" si="17"/>
        <v>0</v>
      </c>
    </row>
    <row r="99" spans="1:8" s="4" customFormat="1" ht="22.5" customHeight="1" x14ac:dyDescent="0.2">
      <c r="A99" s="23" t="s">
        <v>335</v>
      </c>
      <c r="B99" s="111">
        <v>88245</v>
      </c>
      <c r="C99" s="23" t="s">
        <v>8</v>
      </c>
      <c r="D99" s="110" t="s">
        <v>315</v>
      </c>
      <c r="E99" s="111" t="s">
        <v>72</v>
      </c>
      <c r="F99" s="107">
        <v>80</v>
      </c>
      <c r="G99" s="108"/>
      <c r="H99" s="109">
        <f t="shared" si="17"/>
        <v>0</v>
      </c>
    </row>
    <row r="100" spans="1:8" s="3" customFormat="1" ht="30" customHeight="1" x14ac:dyDescent="0.25">
      <c r="A100" s="181" t="s">
        <v>20</v>
      </c>
      <c r="B100" s="181"/>
      <c r="C100" s="181"/>
      <c r="D100" s="181"/>
      <c r="E100" s="181"/>
      <c r="F100" s="181"/>
      <c r="G100" s="181">
        <f>H79+H80+H81+H82+H83+H84+H86+H87+H88+H89+H90+H92+H91+H93+H94+H95+H96+H97+H98+H99</f>
        <v>0</v>
      </c>
      <c r="H100" s="181"/>
    </row>
    <row r="101" spans="1:8" s="127" customFormat="1" ht="33" customHeight="1" x14ac:dyDescent="0.25">
      <c r="A101" s="130" t="s">
        <v>47</v>
      </c>
      <c r="B101" s="187" t="s">
        <v>339</v>
      </c>
      <c r="C101" s="187"/>
      <c r="D101" s="187"/>
      <c r="E101" s="187"/>
      <c r="F101" s="187"/>
      <c r="G101" s="187"/>
      <c r="H101" s="187"/>
    </row>
    <row r="102" spans="1:8" ht="33.75" x14ac:dyDescent="0.25">
      <c r="A102" s="23" t="s">
        <v>50</v>
      </c>
      <c r="B102" s="23" t="s">
        <v>173</v>
      </c>
      <c r="C102" s="23" t="s">
        <v>8</v>
      </c>
      <c r="D102" s="24" t="s">
        <v>428</v>
      </c>
      <c r="E102" s="23" t="s">
        <v>71</v>
      </c>
      <c r="F102" s="28">
        <v>834.75</v>
      </c>
      <c r="G102" s="25"/>
      <c r="H102" s="26">
        <f>G102*F102</f>
        <v>0</v>
      </c>
    </row>
    <row r="103" spans="1:8" ht="22.5" x14ac:dyDescent="0.25">
      <c r="A103" s="23" t="s">
        <v>58</v>
      </c>
      <c r="B103" s="23">
        <v>4059</v>
      </c>
      <c r="C103" s="23" t="s">
        <v>8</v>
      </c>
      <c r="D103" s="24" t="s">
        <v>322</v>
      </c>
      <c r="E103" s="23" t="s">
        <v>87</v>
      </c>
      <c r="F103" s="28">
        <v>554</v>
      </c>
      <c r="G103" s="25"/>
      <c r="H103" s="26">
        <f>G103*F103</f>
        <v>0</v>
      </c>
    </row>
    <row r="104" spans="1:8" ht="32.25" customHeight="1" x14ac:dyDescent="0.25">
      <c r="A104" s="23" t="s">
        <v>82</v>
      </c>
      <c r="B104" s="23">
        <v>96622</v>
      </c>
      <c r="C104" s="23" t="s">
        <v>8</v>
      </c>
      <c r="D104" s="24" t="s">
        <v>122</v>
      </c>
      <c r="E104" s="23" t="s">
        <v>69</v>
      </c>
      <c r="F104" s="28">
        <v>41.73</v>
      </c>
      <c r="G104" s="25"/>
      <c r="H104" s="26">
        <f>G104*F104</f>
        <v>0</v>
      </c>
    </row>
    <row r="105" spans="1:8" ht="30" customHeight="1" x14ac:dyDescent="0.25">
      <c r="A105" s="23" t="s">
        <v>323</v>
      </c>
      <c r="B105" s="23">
        <v>100576</v>
      </c>
      <c r="C105" s="23" t="s">
        <v>8</v>
      </c>
      <c r="D105" s="24" t="s">
        <v>56</v>
      </c>
      <c r="E105" s="23" t="s">
        <v>71</v>
      </c>
      <c r="F105" s="28">
        <v>834.75</v>
      </c>
      <c r="G105" s="25"/>
      <c r="H105" s="26">
        <f>G105*F105</f>
        <v>0</v>
      </c>
    </row>
    <row r="106" spans="1:8" s="3" customFormat="1" ht="28.5" customHeight="1" x14ac:dyDescent="0.25">
      <c r="A106" s="181" t="s">
        <v>20</v>
      </c>
      <c r="B106" s="181"/>
      <c r="C106" s="181"/>
      <c r="D106" s="181"/>
      <c r="E106" s="181"/>
      <c r="F106" s="181"/>
      <c r="G106" s="181">
        <f>SUM(H102:H105)</f>
        <v>0</v>
      </c>
      <c r="H106" s="181"/>
    </row>
    <row r="107" spans="1:8" s="127" customFormat="1" ht="29.25" customHeight="1" x14ac:dyDescent="0.25">
      <c r="A107" s="123" t="s">
        <v>59</v>
      </c>
      <c r="B107" s="187" t="s">
        <v>340</v>
      </c>
      <c r="C107" s="187"/>
      <c r="D107" s="187"/>
      <c r="E107" s="187"/>
      <c r="F107" s="187"/>
      <c r="G107" s="187"/>
      <c r="H107" s="187"/>
    </row>
    <row r="108" spans="1:8" s="45" customFormat="1" ht="22.5" x14ac:dyDescent="0.25">
      <c r="A108" s="23" t="s">
        <v>60</v>
      </c>
      <c r="B108" s="23">
        <v>96622</v>
      </c>
      <c r="C108" s="23" t="s">
        <v>8</v>
      </c>
      <c r="D108" s="24" t="s">
        <v>122</v>
      </c>
      <c r="E108" s="23" t="s">
        <v>69</v>
      </c>
      <c r="F108" s="28">
        <v>0.95</v>
      </c>
      <c r="G108" s="25"/>
      <c r="H108" s="26">
        <f t="shared" ref="H108:H113" si="18">G108*F108</f>
        <v>0</v>
      </c>
    </row>
    <row r="109" spans="1:8" s="45" customFormat="1" ht="22.5" x14ac:dyDescent="0.25">
      <c r="A109" s="23" t="s">
        <v>67</v>
      </c>
      <c r="B109" s="23">
        <v>95241</v>
      </c>
      <c r="C109" s="23" t="s">
        <v>8</v>
      </c>
      <c r="D109" s="24" t="s">
        <v>418</v>
      </c>
      <c r="E109" s="23" t="s">
        <v>71</v>
      </c>
      <c r="F109" s="28">
        <v>18.899999999999999</v>
      </c>
      <c r="G109" s="25"/>
      <c r="H109" s="26">
        <f t="shared" si="18"/>
        <v>0</v>
      </c>
    </row>
    <row r="110" spans="1:8" ht="45.75" customHeight="1" x14ac:dyDescent="0.25">
      <c r="A110" s="23" t="s">
        <v>68</v>
      </c>
      <c r="B110" s="23">
        <v>103318</v>
      </c>
      <c r="C110" s="23" t="s">
        <v>8</v>
      </c>
      <c r="D110" s="42" t="s">
        <v>237</v>
      </c>
      <c r="E110" s="23" t="s">
        <v>71</v>
      </c>
      <c r="F110" s="28">
        <v>120.6</v>
      </c>
      <c r="G110" s="25"/>
      <c r="H110" s="26">
        <f t="shared" si="18"/>
        <v>0</v>
      </c>
    </row>
    <row r="111" spans="1:8" s="45" customFormat="1" ht="45.75" customHeight="1" x14ac:dyDescent="0.25">
      <c r="A111" s="23" t="s">
        <v>106</v>
      </c>
      <c r="B111" s="37">
        <v>87894</v>
      </c>
      <c r="C111" s="23" t="s">
        <v>8</v>
      </c>
      <c r="D111" s="81" t="s">
        <v>370</v>
      </c>
      <c r="E111" s="23" t="s">
        <v>71</v>
      </c>
      <c r="F111" s="28">
        <v>120.6</v>
      </c>
      <c r="G111" s="25"/>
      <c r="H111" s="26">
        <f t="shared" si="18"/>
        <v>0</v>
      </c>
    </row>
    <row r="112" spans="1:8" ht="45" x14ac:dyDescent="0.25">
      <c r="A112" s="23" t="s">
        <v>107</v>
      </c>
      <c r="B112" s="37">
        <v>87529</v>
      </c>
      <c r="C112" s="23" t="s">
        <v>8</v>
      </c>
      <c r="D112" s="81" t="s">
        <v>101</v>
      </c>
      <c r="E112" s="37" t="s">
        <v>71</v>
      </c>
      <c r="F112" s="28">
        <v>120.6</v>
      </c>
      <c r="G112" s="25"/>
      <c r="H112" s="26">
        <f t="shared" si="18"/>
        <v>0</v>
      </c>
    </row>
    <row r="113" spans="1:8" ht="27" customHeight="1" x14ac:dyDescent="0.25">
      <c r="A113" s="23" t="s">
        <v>108</v>
      </c>
      <c r="B113" s="40">
        <v>4743</v>
      </c>
      <c r="C113" s="23" t="s">
        <v>8</v>
      </c>
      <c r="D113" s="24" t="s">
        <v>129</v>
      </c>
      <c r="E113" s="23" t="s">
        <v>69</v>
      </c>
      <c r="F113" s="28">
        <v>77.760000000000005</v>
      </c>
      <c r="G113" s="170"/>
      <c r="H113" s="26">
        <f t="shared" si="18"/>
        <v>0</v>
      </c>
    </row>
    <row r="114" spans="1:8" ht="48.75" customHeight="1" x14ac:dyDescent="0.25">
      <c r="A114" s="23" t="s">
        <v>109</v>
      </c>
      <c r="B114" s="40">
        <v>95426</v>
      </c>
      <c r="C114" s="23" t="s">
        <v>8</v>
      </c>
      <c r="D114" s="42" t="s">
        <v>430</v>
      </c>
      <c r="E114" s="23" t="s">
        <v>73</v>
      </c>
      <c r="F114" s="167">
        <v>2332.8000000000002</v>
      </c>
      <c r="G114" s="25"/>
      <c r="H114" s="26">
        <f t="shared" ref="H114:H115" si="19">G114*F114</f>
        <v>0</v>
      </c>
    </row>
    <row r="115" spans="1:8" ht="51" customHeight="1" x14ac:dyDescent="0.25">
      <c r="A115" s="23" t="s">
        <v>110</v>
      </c>
      <c r="B115" s="40">
        <v>95427</v>
      </c>
      <c r="C115" s="23" t="s">
        <v>8</v>
      </c>
      <c r="D115" s="42" t="s">
        <v>290</v>
      </c>
      <c r="E115" s="23" t="s">
        <v>73</v>
      </c>
      <c r="F115" s="167">
        <v>2332.8000000000002</v>
      </c>
      <c r="G115" s="25"/>
      <c r="H115" s="26">
        <f t="shared" si="19"/>
        <v>0</v>
      </c>
    </row>
    <row r="116" spans="1:8" ht="42.75" customHeight="1" x14ac:dyDescent="0.25">
      <c r="A116" s="23" t="s">
        <v>111</v>
      </c>
      <c r="B116" s="83">
        <v>100973</v>
      </c>
      <c r="C116" s="23" t="s">
        <v>8</v>
      </c>
      <c r="D116" s="81" t="s">
        <v>235</v>
      </c>
      <c r="E116" s="37" t="s">
        <v>69</v>
      </c>
      <c r="F116" s="28">
        <v>77.760000000000005</v>
      </c>
      <c r="G116" s="170"/>
      <c r="H116" s="26">
        <f t="shared" ref="H116:H117" si="20">G116*F116</f>
        <v>0</v>
      </c>
    </row>
    <row r="117" spans="1:8" ht="58.5" customHeight="1" x14ac:dyDescent="0.25">
      <c r="A117" s="23" t="s">
        <v>112</v>
      </c>
      <c r="B117" s="37">
        <v>94993</v>
      </c>
      <c r="C117" s="23" t="s">
        <v>8</v>
      </c>
      <c r="D117" s="81" t="s">
        <v>317</v>
      </c>
      <c r="E117" s="37" t="s">
        <v>71</v>
      </c>
      <c r="F117" s="33">
        <v>86.4</v>
      </c>
      <c r="G117" s="21"/>
      <c r="H117" s="26">
        <f t="shared" si="20"/>
        <v>0</v>
      </c>
    </row>
    <row r="118" spans="1:8" ht="43.5" customHeight="1" x14ac:dyDescent="0.25">
      <c r="A118" s="23" t="s">
        <v>113</v>
      </c>
      <c r="B118" s="37">
        <v>95626</v>
      </c>
      <c r="C118" s="23" t="s">
        <v>8</v>
      </c>
      <c r="D118" s="81" t="s">
        <v>238</v>
      </c>
      <c r="E118" s="37" t="s">
        <v>71</v>
      </c>
      <c r="F118" s="33">
        <v>120.6</v>
      </c>
      <c r="G118" s="22"/>
      <c r="H118" s="26">
        <f t="shared" ref="H118" si="21">G118*F118</f>
        <v>0</v>
      </c>
    </row>
    <row r="119" spans="1:8" s="127" customFormat="1" ht="29.25" customHeight="1" x14ac:dyDescent="0.25">
      <c r="A119" s="130" t="s">
        <v>60</v>
      </c>
      <c r="B119" s="187" t="s">
        <v>372</v>
      </c>
      <c r="C119" s="187"/>
      <c r="D119" s="187"/>
      <c r="E119" s="187"/>
      <c r="F119" s="187"/>
      <c r="G119" s="187"/>
      <c r="H119" s="187"/>
    </row>
    <row r="120" spans="1:8" s="45" customFormat="1" ht="22.5" x14ac:dyDescent="0.25">
      <c r="A120" s="23" t="s">
        <v>366</v>
      </c>
      <c r="B120" s="23">
        <v>96622</v>
      </c>
      <c r="C120" s="23" t="s">
        <v>8</v>
      </c>
      <c r="D120" s="24" t="s">
        <v>122</v>
      </c>
      <c r="E120" s="23" t="s">
        <v>69</v>
      </c>
      <c r="F120" s="28">
        <v>0.08</v>
      </c>
      <c r="G120" s="25"/>
      <c r="H120" s="26">
        <f>G120*F120</f>
        <v>0</v>
      </c>
    </row>
    <row r="121" spans="1:8" ht="45.75" customHeight="1" x14ac:dyDescent="0.25">
      <c r="A121" s="23" t="s">
        <v>367</v>
      </c>
      <c r="B121" s="23">
        <v>103318</v>
      </c>
      <c r="C121" s="23" t="s">
        <v>8</v>
      </c>
      <c r="D121" s="42" t="s">
        <v>237</v>
      </c>
      <c r="E121" s="23" t="s">
        <v>71</v>
      </c>
      <c r="F121" s="28">
        <v>10</v>
      </c>
      <c r="G121" s="25"/>
      <c r="H121" s="26">
        <f>G121*F121</f>
        <v>0</v>
      </c>
    </row>
    <row r="122" spans="1:8" ht="45.75" customHeight="1" x14ac:dyDescent="0.25">
      <c r="A122" s="23" t="s">
        <v>368</v>
      </c>
      <c r="B122" s="37">
        <v>87894</v>
      </c>
      <c r="C122" s="23" t="s">
        <v>8</v>
      </c>
      <c r="D122" s="81" t="s">
        <v>370</v>
      </c>
      <c r="E122" s="23" t="s">
        <v>71</v>
      </c>
      <c r="F122" s="28">
        <v>10</v>
      </c>
      <c r="G122" s="25"/>
      <c r="H122" s="26">
        <f>G122*F122</f>
        <v>0</v>
      </c>
    </row>
    <row r="123" spans="1:8" ht="45" x14ac:dyDescent="0.25">
      <c r="A123" s="23" t="s">
        <v>369</v>
      </c>
      <c r="B123" s="37">
        <v>87529</v>
      </c>
      <c r="C123" s="23" t="s">
        <v>8</v>
      </c>
      <c r="D123" s="81" t="s">
        <v>101</v>
      </c>
      <c r="E123" s="37" t="s">
        <v>71</v>
      </c>
      <c r="F123" s="28">
        <v>10</v>
      </c>
      <c r="G123" s="9"/>
      <c r="H123" s="20">
        <f>G123*F123</f>
        <v>0</v>
      </c>
    </row>
    <row r="124" spans="1:8" ht="43.5" customHeight="1" x14ac:dyDescent="0.25">
      <c r="A124" s="23" t="s">
        <v>371</v>
      </c>
      <c r="B124" s="37">
        <v>95626</v>
      </c>
      <c r="C124" s="23" t="s">
        <v>8</v>
      </c>
      <c r="D124" s="81" t="s">
        <v>238</v>
      </c>
      <c r="E124" s="37" t="s">
        <v>71</v>
      </c>
      <c r="F124" s="33">
        <v>10</v>
      </c>
      <c r="G124" s="22"/>
      <c r="H124" s="26">
        <f t="shared" ref="H124" si="22">G124*F124</f>
        <v>0</v>
      </c>
    </row>
    <row r="125" spans="1:8" s="3" customFormat="1" ht="37.5" customHeight="1" x14ac:dyDescent="0.25">
      <c r="A125" s="185" t="s">
        <v>20</v>
      </c>
      <c r="B125" s="188"/>
      <c r="C125" s="188"/>
      <c r="D125" s="188"/>
      <c r="E125" s="188"/>
      <c r="F125" s="186"/>
      <c r="G125" s="185">
        <f>SUM(H108:H124)</f>
        <v>0</v>
      </c>
      <c r="H125" s="186"/>
    </row>
    <row r="126" spans="1:8" s="125" customFormat="1" ht="35.25" customHeight="1" x14ac:dyDescent="0.25">
      <c r="A126" s="120" t="s">
        <v>114</v>
      </c>
      <c r="B126" s="183" t="s">
        <v>365</v>
      </c>
      <c r="C126" s="184"/>
      <c r="D126" s="184"/>
      <c r="E126" s="184"/>
      <c r="F126" s="184"/>
      <c r="G126" s="184"/>
      <c r="H126" s="201"/>
    </row>
    <row r="127" spans="1:8" s="45" customFormat="1" ht="54" customHeight="1" x14ac:dyDescent="0.25">
      <c r="A127" s="23" t="s">
        <v>115</v>
      </c>
      <c r="B127" s="84">
        <v>92210</v>
      </c>
      <c r="C127" s="23" t="s">
        <v>8</v>
      </c>
      <c r="D127" s="24" t="s">
        <v>318</v>
      </c>
      <c r="E127" s="23" t="s">
        <v>87</v>
      </c>
      <c r="F127" s="23"/>
      <c r="G127" s="25">
        <v>157.43</v>
      </c>
      <c r="H127" s="26">
        <f t="shared" ref="H127:H129" si="23">G127*F127</f>
        <v>0</v>
      </c>
    </row>
    <row r="128" spans="1:8" s="45" customFormat="1" ht="54" customHeight="1" x14ac:dyDescent="0.25">
      <c r="A128" s="23" t="s">
        <v>116</v>
      </c>
      <c r="B128" s="37">
        <v>94993</v>
      </c>
      <c r="C128" s="23" t="s">
        <v>8</v>
      </c>
      <c r="D128" s="81" t="s">
        <v>317</v>
      </c>
      <c r="E128" s="37" t="s">
        <v>71</v>
      </c>
      <c r="F128" s="33"/>
      <c r="G128" s="21">
        <v>87.19</v>
      </c>
      <c r="H128" s="26">
        <f t="shared" si="23"/>
        <v>0</v>
      </c>
    </row>
    <row r="129" spans="1:8" ht="22.5" x14ac:dyDescent="0.25">
      <c r="A129" s="29" t="s">
        <v>118</v>
      </c>
      <c r="B129" s="36">
        <v>97935</v>
      </c>
      <c r="C129" s="36" t="s">
        <v>8</v>
      </c>
      <c r="D129" s="10" t="s">
        <v>319</v>
      </c>
      <c r="E129" s="36" t="s">
        <v>320</v>
      </c>
      <c r="F129" s="64"/>
      <c r="G129" s="11">
        <v>793.53</v>
      </c>
      <c r="H129" s="30">
        <f t="shared" si="23"/>
        <v>0</v>
      </c>
    </row>
    <row r="130" spans="1:8" s="138" customFormat="1" ht="23.25" customHeight="1" x14ac:dyDescent="0.2">
      <c r="A130" s="189" t="s">
        <v>20</v>
      </c>
      <c r="B130" s="190"/>
      <c r="C130" s="190"/>
      <c r="D130" s="190"/>
      <c r="E130" s="190"/>
      <c r="F130" s="191"/>
      <c r="G130" s="202">
        <f>SUM(H127:H129)</f>
        <v>0</v>
      </c>
      <c r="H130" s="203"/>
    </row>
    <row r="131" spans="1:8" s="118" customFormat="1" ht="30.75" customHeight="1" x14ac:dyDescent="0.25">
      <c r="A131" s="129" t="s">
        <v>186</v>
      </c>
      <c r="B131" s="175" t="s">
        <v>187</v>
      </c>
      <c r="C131" s="175"/>
      <c r="D131" s="175"/>
      <c r="E131" s="175"/>
      <c r="F131" s="175"/>
      <c r="G131" s="175"/>
      <c r="H131" s="176"/>
    </row>
    <row r="132" spans="1:8" x14ac:dyDescent="0.25">
      <c r="A132" s="139" t="s">
        <v>154</v>
      </c>
      <c r="B132" s="65">
        <v>98504</v>
      </c>
      <c r="C132" s="47" t="s">
        <v>8</v>
      </c>
      <c r="D132" s="68" t="s">
        <v>188</v>
      </c>
      <c r="E132" s="69" t="s">
        <v>71</v>
      </c>
      <c r="F132" s="70"/>
      <c r="G132" s="66">
        <v>12.64</v>
      </c>
      <c r="H132" s="67">
        <f>G132*F132</f>
        <v>0</v>
      </c>
    </row>
    <row r="133" spans="1:8" s="138" customFormat="1" ht="23.25" customHeight="1" x14ac:dyDescent="0.2">
      <c r="A133" s="132"/>
      <c r="B133" s="133"/>
      <c r="C133" s="133"/>
      <c r="D133" s="134"/>
      <c r="E133" s="133"/>
      <c r="F133" s="135" t="s">
        <v>20</v>
      </c>
      <c r="G133" s="136"/>
      <c r="H133" s="137">
        <f>H132</f>
        <v>0</v>
      </c>
    </row>
    <row r="134" spans="1:8" s="117" customFormat="1" ht="30" customHeight="1" x14ac:dyDescent="0.25">
      <c r="A134" s="171" t="s">
        <v>325</v>
      </c>
      <c r="B134" s="171"/>
      <c r="C134" s="171"/>
      <c r="D134" s="171"/>
      <c r="E134" s="171"/>
      <c r="F134" s="171"/>
      <c r="G134" s="182">
        <f>SUM(G30+G50+G55+G68+G77+G100+G106+G125+G130+H133)</f>
        <v>0</v>
      </c>
      <c r="H134" s="182"/>
    </row>
    <row r="135" spans="1:8" s="117" customFormat="1" ht="27.75" customHeight="1" x14ac:dyDescent="0.25">
      <c r="A135" s="171" t="s">
        <v>326</v>
      </c>
      <c r="B135" s="171"/>
      <c r="C135" s="171"/>
      <c r="D135" s="171"/>
      <c r="E135" s="171"/>
      <c r="F135" s="171"/>
      <c r="G135" s="182">
        <f>G134*23.15%</f>
        <v>0</v>
      </c>
      <c r="H135" s="182"/>
    </row>
    <row r="136" spans="1:8" s="117" customFormat="1" ht="29.25" customHeight="1" x14ac:dyDescent="0.25">
      <c r="A136" s="171" t="s">
        <v>325</v>
      </c>
      <c r="B136" s="171"/>
      <c r="C136" s="171"/>
      <c r="D136" s="171"/>
      <c r="E136" s="171"/>
      <c r="F136" s="171"/>
      <c r="G136" s="182">
        <f>G134+G135</f>
        <v>0</v>
      </c>
      <c r="H136" s="182"/>
    </row>
  </sheetData>
  <mergeCells count="64">
    <mergeCell ref="B107:H107"/>
    <mergeCell ref="G130:H130"/>
    <mergeCell ref="A130:F130"/>
    <mergeCell ref="A6:B7"/>
    <mergeCell ref="A9:B9"/>
    <mergeCell ref="G10:H10"/>
    <mergeCell ref="B32:H32"/>
    <mergeCell ref="A42:F42"/>
    <mergeCell ref="G42:H42"/>
    <mergeCell ref="B43:H43"/>
    <mergeCell ref="A37:F37"/>
    <mergeCell ref="G37:H37"/>
    <mergeCell ref="B38:H38"/>
    <mergeCell ref="B11:H11"/>
    <mergeCell ref="A136:F136"/>
    <mergeCell ref="G135:H135"/>
    <mergeCell ref="G136:H136"/>
    <mergeCell ref="A77:F77"/>
    <mergeCell ref="G77:H77"/>
    <mergeCell ref="B101:H101"/>
    <mergeCell ref="A106:F106"/>
    <mergeCell ref="G106:H106"/>
    <mergeCell ref="A134:F134"/>
    <mergeCell ref="B131:H131"/>
    <mergeCell ref="A1:H1"/>
    <mergeCell ref="A2:B2"/>
    <mergeCell ref="A3:B3"/>
    <mergeCell ref="A4:B4"/>
    <mergeCell ref="C4:H4"/>
    <mergeCell ref="C3:H3"/>
    <mergeCell ref="C2:H2"/>
    <mergeCell ref="B126:H126"/>
    <mergeCell ref="A50:F50"/>
    <mergeCell ref="G50:H50"/>
    <mergeCell ref="B25:H25"/>
    <mergeCell ref="C7:H7"/>
    <mergeCell ref="B119:H119"/>
    <mergeCell ref="A68:F68"/>
    <mergeCell ref="G68:H68"/>
    <mergeCell ref="B78:H78"/>
    <mergeCell ref="A55:F55"/>
    <mergeCell ref="G55:H55"/>
    <mergeCell ref="A125:F125"/>
    <mergeCell ref="A49:F49"/>
    <mergeCell ref="C5:H5"/>
    <mergeCell ref="B31:H31"/>
    <mergeCell ref="A8:B8"/>
    <mergeCell ref="C8:H8"/>
    <mergeCell ref="C6:H6"/>
    <mergeCell ref="A5:B5"/>
    <mergeCell ref="A30:F30"/>
    <mergeCell ref="G49:H49"/>
    <mergeCell ref="G30:H30"/>
    <mergeCell ref="C9:H9"/>
    <mergeCell ref="A135:F135"/>
    <mergeCell ref="B56:H56"/>
    <mergeCell ref="B69:H69"/>
    <mergeCell ref="A51:H51"/>
    <mergeCell ref="G134:H134"/>
    <mergeCell ref="B52:H52"/>
    <mergeCell ref="A100:F100"/>
    <mergeCell ref="G100:H100"/>
    <mergeCell ref="B85:H85"/>
    <mergeCell ref="G125:H125"/>
  </mergeCells>
  <phoneticPr fontId="4" type="noConversion"/>
  <pageMargins left="0.25" right="0.25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29"/>
  <sheetViews>
    <sheetView tabSelected="1" topLeftCell="D1" zoomScale="110" zoomScaleNormal="110" workbookViewId="0">
      <selection activeCell="E7" sqref="E7"/>
    </sheetView>
  </sheetViews>
  <sheetFormatPr defaultRowHeight="15" x14ac:dyDescent="0.25"/>
  <cols>
    <col min="2" max="2" width="10.42578125" customWidth="1"/>
    <col min="4" max="4" width="41.42578125" customWidth="1"/>
    <col min="5" max="5" width="9.85546875" customWidth="1"/>
    <col min="6" max="6" width="12" customWidth="1"/>
    <col min="7" max="7" width="12.28515625" customWidth="1"/>
    <col min="8" max="8" width="16.42578125" customWidth="1"/>
  </cols>
  <sheetData>
    <row r="1" spans="1:8" ht="34.5" customHeight="1" x14ac:dyDescent="0.25">
      <c r="A1" s="218" t="s">
        <v>213</v>
      </c>
      <c r="B1" s="219"/>
      <c r="C1" s="219"/>
      <c r="D1" s="219"/>
      <c r="E1" s="219"/>
      <c r="F1" s="219"/>
      <c r="G1" s="219"/>
      <c r="H1" s="219"/>
    </row>
    <row r="2" spans="1:8" ht="34.5" customHeight="1" x14ac:dyDescent="0.25">
      <c r="A2" s="220"/>
      <c r="B2" s="220"/>
      <c r="C2" s="220"/>
      <c r="D2" s="220"/>
      <c r="E2" s="220"/>
      <c r="F2" s="220"/>
      <c r="G2" s="220"/>
      <c r="H2" s="220"/>
    </row>
    <row r="3" spans="1:8" ht="34.5" customHeight="1" x14ac:dyDescent="0.25">
      <c r="A3" s="218" t="s">
        <v>85</v>
      </c>
      <c r="B3" s="219"/>
      <c r="C3" s="219"/>
      <c r="D3" s="219"/>
      <c r="E3" s="219"/>
      <c r="F3" s="219"/>
      <c r="G3" s="219"/>
      <c r="H3" s="219"/>
    </row>
    <row r="4" spans="1:8" ht="18" customHeight="1" x14ac:dyDescent="0.25">
      <c r="A4" s="91" t="s">
        <v>346</v>
      </c>
      <c r="B4" s="209" t="s">
        <v>244</v>
      </c>
      <c r="C4" s="210"/>
      <c r="D4" s="210"/>
      <c r="E4" s="210"/>
      <c r="F4" s="210"/>
      <c r="G4" s="211"/>
      <c r="H4" s="86" t="s">
        <v>3</v>
      </c>
    </row>
    <row r="5" spans="1:8" s="90" customFormat="1" ht="22.5" x14ac:dyDescent="0.25">
      <c r="A5" s="88" t="s">
        <v>0</v>
      </c>
      <c r="B5" s="88" t="s">
        <v>61</v>
      </c>
      <c r="C5" s="88" t="s">
        <v>62</v>
      </c>
      <c r="D5" s="88" t="s">
        <v>48</v>
      </c>
      <c r="E5" s="88" t="s">
        <v>3</v>
      </c>
      <c r="F5" s="89" t="s">
        <v>4</v>
      </c>
      <c r="G5" s="88" t="s">
        <v>242</v>
      </c>
      <c r="H5" s="88" t="s">
        <v>243</v>
      </c>
    </row>
    <row r="6" spans="1:8" ht="29.25" customHeight="1" x14ac:dyDescent="0.25">
      <c r="A6" s="6" t="s">
        <v>174</v>
      </c>
      <c r="B6" s="6">
        <v>88267</v>
      </c>
      <c r="C6" s="6" t="s">
        <v>8</v>
      </c>
      <c r="D6" s="15" t="s">
        <v>91</v>
      </c>
      <c r="E6" s="6" t="s">
        <v>72</v>
      </c>
      <c r="F6" s="8">
        <v>4</v>
      </c>
      <c r="G6" s="9"/>
      <c r="H6" s="9">
        <f t="shared" ref="H6:H18" si="0">G6*F6</f>
        <v>0</v>
      </c>
    </row>
    <row r="7" spans="1:8" ht="21" customHeight="1" x14ac:dyDescent="0.25">
      <c r="A7" s="78" t="s">
        <v>175</v>
      </c>
      <c r="B7" s="6">
        <v>88316</v>
      </c>
      <c r="C7" s="6" t="s">
        <v>8</v>
      </c>
      <c r="D7" s="15" t="s">
        <v>42</v>
      </c>
      <c r="E7" s="6" t="s">
        <v>72</v>
      </c>
      <c r="F7" s="8">
        <v>4</v>
      </c>
      <c r="G7" s="9"/>
      <c r="H7" s="9">
        <f t="shared" si="0"/>
        <v>0</v>
      </c>
    </row>
    <row r="8" spans="1:8" ht="33.75" customHeight="1" x14ac:dyDescent="0.25">
      <c r="A8" s="78" t="s">
        <v>176</v>
      </c>
      <c r="B8" s="6">
        <v>88248</v>
      </c>
      <c r="C8" s="6" t="s">
        <v>8</v>
      </c>
      <c r="D8" s="15" t="s">
        <v>92</v>
      </c>
      <c r="E8" s="6" t="s">
        <v>72</v>
      </c>
      <c r="F8" s="8">
        <v>4</v>
      </c>
      <c r="G8" s="9"/>
      <c r="H8" s="9">
        <f t="shared" si="0"/>
        <v>0</v>
      </c>
    </row>
    <row r="9" spans="1:8" ht="43.5" customHeight="1" x14ac:dyDescent="0.25">
      <c r="A9" s="78" t="s">
        <v>177</v>
      </c>
      <c r="B9" s="6">
        <v>1419</v>
      </c>
      <c r="C9" s="6" t="s">
        <v>8</v>
      </c>
      <c r="D9" s="15" t="s">
        <v>93</v>
      </c>
      <c r="E9" s="6" t="s">
        <v>83</v>
      </c>
      <c r="F9" s="8">
        <v>1</v>
      </c>
      <c r="G9" s="16"/>
      <c r="H9" s="9">
        <f t="shared" si="0"/>
        <v>0</v>
      </c>
    </row>
    <row r="10" spans="1:8" x14ac:dyDescent="0.25">
      <c r="A10" s="78" t="s">
        <v>178</v>
      </c>
      <c r="B10" s="6">
        <v>3148</v>
      </c>
      <c r="C10" s="6" t="s">
        <v>8</v>
      </c>
      <c r="D10" s="15" t="s">
        <v>94</v>
      </c>
      <c r="E10" s="6" t="s">
        <v>83</v>
      </c>
      <c r="F10" s="12">
        <v>5.6000000000000001E-2</v>
      </c>
      <c r="G10" s="16"/>
      <c r="H10" s="9">
        <f t="shared" si="0"/>
        <v>0</v>
      </c>
    </row>
    <row r="11" spans="1:8" ht="25.5" customHeight="1" x14ac:dyDescent="0.25">
      <c r="A11" s="78" t="s">
        <v>179</v>
      </c>
      <c r="B11" s="6">
        <v>3907</v>
      </c>
      <c r="C11" s="6" t="s">
        <v>8</v>
      </c>
      <c r="D11" s="15" t="s">
        <v>95</v>
      </c>
      <c r="E11" s="6" t="s">
        <v>83</v>
      </c>
      <c r="F11" s="8">
        <v>1</v>
      </c>
      <c r="G11" s="16"/>
      <c r="H11" s="9">
        <f t="shared" si="0"/>
        <v>0</v>
      </c>
    </row>
    <row r="12" spans="1:8" ht="23.25" x14ac:dyDescent="0.25">
      <c r="A12" s="78" t="s">
        <v>180</v>
      </c>
      <c r="B12" s="6">
        <v>6033</v>
      </c>
      <c r="C12" s="6" t="s">
        <v>8</v>
      </c>
      <c r="D12" s="15" t="s">
        <v>240</v>
      </c>
      <c r="E12" s="6" t="s">
        <v>83</v>
      </c>
      <c r="F12" s="8">
        <v>1</v>
      </c>
      <c r="G12" s="16"/>
      <c r="H12" s="9">
        <f t="shared" si="0"/>
        <v>0</v>
      </c>
    </row>
    <row r="13" spans="1:8" x14ac:dyDescent="0.25">
      <c r="A13" s="78" t="s">
        <v>181</v>
      </c>
      <c r="B13" s="6">
        <v>122</v>
      </c>
      <c r="C13" s="6" t="s">
        <v>8</v>
      </c>
      <c r="D13" s="15" t="s">
        <v>96</v>
      </c>
      <c r="E13" s="6" t="s">
        <v>83</v>
      </c>
      <c r="F13" s="12">
        <v>5.0000000000000001E-3</v>
      </c>
      <c r="G13" s="16"/>
      <c r="H13" s="9">
        <f t="shared" si="0"/>
        <v>0</v>
      </c>
    </row>
    <row r="14" spans="1:8" x14ac:dyDescent="0.25">
      <c r="A14" s="78" t="s">
        <v>182</v>
      </c>
      <c r="B14" s="6">
        <v>3729</v>
      </c>
      <c r="C14" s="6" t="s">
        <v>8</v>
      </c>
      <c r="D14" s="15" t="s">
        <v>97</v>
      </c>
      <c r="E14" s="6" t="s">
        <v>83</v>
      </c>
      <c r="F14" s="8">
        <v>1</v>
      </c>
      <c r="G14" s="16"/>
      <c r="H14" s="9">
        <f t="shared" si="0"/>
        <v>0</v>
      </c>
    </row>
    <row r="15" spans="1:8" ht="21.75" customHeight="1" x14ac:dyDescent="0.25">
      <c r="A15" s="78" t="s">
        <v>183</v>
      </c>
      <c r="B15" s="6">
        <v>20083</v>
      </c>
      <c r="C15" s="6" t="s">
        <v>8</v>
      </c>
      <c r="D15" s="13" t="s">
        <v>98</v>
      </c>
      <c r="E15" s="6" t="s">
        <v>83</v>
      </c>
      <c r="F15" s="12">
        <v>2E-3</v>
      </c>
      <c r="G15" s="16"/>
      <c r="H15" s="9">
        <f t="shared" si="0"/>
        <v>0</v>
      </c>
    </row>
    <row r="16" spans="1:8" ht="28.5" customHeight="1" x14ac:dyDescent="0.25">
      <c r="A16" s="128" t="s">
        <v>184</v>
      </c>
      <c r="B16" s="128">
        <v>12773</v>
      </c>
      <c r="C16" s="128" t="s">
        <v>8</v>
      </c>
      <c r="D16" s="15" t="s">
        <v>99</v>
      </c>
      <c r="E16" s="128" t="s">
        <v>83</v>
      </c>
      <c r="F16" s="8">
        <v>1</v>
      </c>
      <c r="G16" s="143"/>
      <c r="H16" s="9">
        <f t="shared" si="0"/>
        <v>0</v>
      </c>
    </row>
    <row r="17" spans="1:8" ht="37.5" customHeight="1" x14ac:dyDescent="0.25">
      <c r="A17" s="128" t="s">
        <v>185</v>
      </c>
      <c r="B17" s="128">
        <v>98461</v>
      </c>
      <c r="C17" s="128" t="s">
        <v>8</v>
      </c>
      <c r="D17" s="131" t="s">
        <v>246</v>
      </c>
      <c r="E17" s="128" t="s">
        <v>83</v>
      </c>
      <c r="F17" s="8">
        <v>1</v>
      </c>
      <c r="G17" s="143"/>
      <c r="H17" s="9">
        <f t="shared" si="0"/>
        <v>0</v>
      </c>
    </row>
    <row r="18" spans="1:8" ht="39" customHeight="1" x14ac:dyDescent="0.25">
      <c r="A18" s="128" t="s">
        <v>245</v>
      </c>
      <c r="B18" s="128">
        <v>89356</v>
      </c>
      <c r="C18" s="128" t="s">
        <v>8</v>
      </c>
      <c r="D18" s="15" t="s">
        <v>241</v>
      </c>
      <c r="E18" s="128" t="s">
        <v>87</v>
      </c>
      <c r="F18" s="8">
        <v>110</v>
      </c>
      <c r="G18" s="143"/>
      <c r="H18" s="9">
        <f t="shared" si="0"/>
        <v>0</v>
      </c>
    </row>
    <row r="19" spans="1:8" ht="27" customHeight="1" x14ac:dyDescent="0.25">
      <c r="A19" s="214" t="s">
        <v>85</v>
      </c>
      <c r="B19" s="215"/>
      <c r="C19" s="215"/>
      <c r="D19" s="215"/>
      <c r="E19" s="215"/>
      <c r="F19" s="215"/>
      <c r="G19" s="216"/>
      <c r="H19" s="87">
        <f>SUM(H6:H18)</f>
        <v>0</v>
      </c>
    </row>
    <row r="20" spans="1:8" ht="22.5" customHeight="1" x14ac:dyDescent="0.25"/>
    <row r="21" spans="1:8" ht="24" customHeight="1" x14ac:dyDescent="0.25">
      <c r="A21" s="212" t="s">
        <v>248</v>
      </c>
      <c r="B21" s="213"/>
      <c r="C21" s="213"/>
      <c r="D21" s="213"/>
      <c r="E21" s="213"/>
      <c r="F21" s="213"/>
      <c r="G21" s="213"/>
      <c r="H21" s="213"/>
    </row>
    <row r="22" spans="1:8" ht="18" customHeight="1" x14ac:dyDescent="0.25">
      <c r="A22" s="217" t="s">
        <v>250</v>
      </c>
      <c r="B22" s="217"/>
      <c r="C22" s="217"/>
      <c r="D22" s="217"/>
      <c r="E22" s="217"/>
      <c r="F22" s="217"/>
      <c r="G22" s="217"/>
      <c r="H22" s="217"/>
    </row>
    <row r="23" spans="1:8" ht="18" customHeight="1" x14ac:dyDescent="0.25">
      <c r="A23" s="91" t="s">
        <v>348</v>
      </c>
      <c r="B23" s="209" t="s">
        <v>244</v>
      </c>
      <c r="C23" s="210"/>
      <c r="D23" s="210"/>
      <c r="E23" s="210"/>
      <c r="F23" s="210"/>
      <c r="G23" s="211"/>
      <c r="H23" s="86" t="s">
        <v>3</v>
      </c>
    </row>
    <row r="24" spans="1:8" s="90" customFormat="1" ht="22.5" x14ac:dyDescent="0.25">
      <c r="A24" s="88" t="s">
        <v>0</v>
      </c>
      <c r="B24" s="88" t="s">
        <v>61</v>
      </c>
      <c r="C24" s="88" t="s">
        <v>62</v>
      </c>
      <c r="D24" s="88" t="s">
        <v>48</v>
      </c>
      <c r="E24" s="88" t="s">
        <v>3</v>
      </c>
      <c r="F24" s="89" t="s">
        <v>4</v>
      </c>
      <c r="G24" s="88" t="s">
        <v>242</v>
      </c>
      <c r="H24" s="88" t="s">
        <v>243</v>
      </c>
    </row>
    <row r="25" spans="1:8" s="95" customFormat="1" ht="33.75" x14ac:dyDescent="0.25">
      <c r="A25" s="92" t="s">
        <v>189</v>
      </c>
      <c r="B25" s="93">
        <v>1094</v>
      </c>
      <c r="C25" s="93" t="s">
        <v>8</v>
      </c>
      <c r="D25" s="96" t="s">
        <v>249</v>
      </c>
      <c r="E25" s="93" t="s">
        <v>252</v>
      </c>
      <c r="F25" s="94">
        <v>1</v>
      </c>
      <c r="G25" s="97"/>
      <c r="H25" s="99">
        <f t="shared" ref="H25:H47" si="1">G25*F25</f>
        <v>0</v>
      </c>
    </row>
    <row r="26" spans="1:8" s="95" customFormat="1" ht="33.75" x14ac:dyDescent="0.25">
      <c r="A26" s="92" t="s">
        <v>190</v>
      </c>
      <c r="B26" s="93">
        <v>3398</v>
      </c>
      <c r="C26" s="93" t="s">
        <v>8</v>
      </c>
      <c r="D26" s="96" t="s">
        <v>251</v>
      </c>
      <c r="E26" s="93" t="s">
        <v>252</v>
      </c>
      <c r="F26" s="94">
        <v>1</v>
      </c>
      <c r="G26" s="97"/>
      <c r="H26" s="99">
        <f t="shared" si="1"/>
        <v>0</v>
      </c>
    </row>
    <row r="27" spans="1:8" s="95" customFormat="1" ht="33.75" x14ac:dyDescent="0.25">
      <c r="A27" s="92" t="s">
        <v>191</v>
      </c>
      <c r="B27" s="93">
        <v>4346</v>
      </c>
      <c r="C27" s="93" t="s">
        <v>8</v>
      </c>
      <c r="D27" s="96" t="s">
        <v>253</v>
      </c>
      <c r="E27" s="93" t="s">
        <v>252</v>
      </c>
      <c r="F27" s="94">
        <v>3</v>
      </c>
      <c r="G27" s="97"/>
      <c r="H27" s="99">
        <f t="shared" si="1"/>
        <v>0</v>
      </c>
    </row>
    <row r="28" spans="1:8" s="95" customFormat="1" ht="45" x14ac:dyDescent="0.25">
      <c r="A28" s="92" t="s">
        <v>192</v>
      </c>
      <c r="B28" s="93">
        <v>11267</v>
      </c>
      <c r="C28" s="93" t="s">
        <v>8</v>
      </c>
      <c r="D28" s="96" t="s">
        <v>89</v>
      </c>
      <c r="E28" s="93" t="s">
        <v>252</v>
      </c>
      <c r="F28" s="94">
        <v>2</v>
      </c>
      <c r="G28" s="97"/>
      <c r="H28" s="99">
        <f t="shared" si="1"/>
        <v>0</v>
      </c>
    </row>
    <row r="29" spans="1:8" s="95" customFormat="1" ht="30.75" customHeight="1" x14ac:dyDescent="0.25">
      <c r="A29" s="92" t="s">
        <v>193</v>
      </c>
      <c r="B29" s="93">
        <v>11864</v>
      </c>
      <c r="C29" s="93" t="s">
        <v>8</v>
      </c>
      <c r="D29" s="96" t="s">
        <v>254</v>
      </c>
      <c r="E29" s="93" t="s">
        <v>252</v>
      </c>
      <c r="F29" s="94">
        <v>1</v>
      </c>
      <c r="G29" s="97"/>
      <c r="H29" s="99">
        <f t="shared" si="1"/>
        <v>0</v>
      </c>
    </row>
    <row r="30" spans="1:8" s="95" customFormat="1" ht="33.75" x14ac:dyDescent="0.25">
      <c r="A30" s="92" t="s">
        <v>194</v>
      </c>
      <c r="B30" s="93">
        <v>11950</v>
      </c>
      <c r="C30" s="93" t="s">
        <v>8</v>
      </c>
      <c r="D30" s="96" t="s">
        <v>255</v>
      </c>
      <c r="E30" s="93" t="s">
        <v>252</v>
      </c>
      <c r="F30" s="94">
        <v>4</v>
      </c>
      <c r="G30" s="97"/>
      <c r="H30" s="99">
        <f t="shared" si="1"/>
        <v>0</v>
      </c>
    </row>
    <row r="31" spans="1:8" s="95" customFormat="1" ht="22.5" x14ac:dyDescent="0.25">
      <c r="A31" s="92" t="s">
        <v>195</v>
      </c>
      <c r="B31" s="93">
        <v>14153</v>
      </c>
      <c r="C31" s="93" t="s">
        <v>8</v>
      </c>
      <c r="D31" s="96" t="s">
        <v>256</v>
      </c>
      <c r="E31" s="93" t="s">
        <v>252</v>
      </c>
      <c r="F31" s="94">
        <v>0.06</v>
      </c>
      <c r="G31" s="97"/>
      <c r="H31" s="99">
        <f t="shared" si="1"/>
        <v>0</v>
      </c>
    </row>
    <row r="32" spans="1:8" s="95" customFormat="1" ht="33.75" x14ac:dyDescent="0.25">
      <c r="A32" s="92" t="s">
        <v>215</v>
      </c>
      <c r="B32" s="93">
        <v>34643</v>
      </c>
      <c r="C32" s="93" t="s">
        <v>8</v>
      </c>
      <c r="D32" s="96" t="s">
        <v>257</v>
      </c>
      <c r="E32" s="93" t="s">
        <v>252</v>
      </c>
      <c r="F32" s="94">
        <v>1</v>
      </c>
      <c r="G32" s="97"/>
      <c r="H32" s="99">
        <f t="shared" si="1"/>
        <v>0</v>
      </c>
    </row>
    <row r="33" spans="1:8" s="95" customFormat="1" ht="33.75" x14ac:dyDescent="0.25">
      <c r="A33" s="92" t="s">
        <v>216</v>
      </c>
      <c r="B33" s="93">
        <v>39809</v>
      </c>
      <c r="C33" s="93" t="s">
        <v>8</v>
      </c>
      <c r="D33" s="96" t="s">
        <v>258</v>
      </c>
      <c r="E33" s="93" t="s">
        <v>252</v>
      </c>
      <c r="F33" s="94">
        <v>1</v>
      </c>
      <c r="G33" s="97"/>
      <c r="H33" s="99">
        <f t="shared" si="1"/>
        <v>0</v>
      </c>
    </row>
    <row r="34" spans="1:8" s="95" customFormat="1" x14ac:dyDescent="0.25">
      <c r="A34" s="92" t="s">
        <v>217</v>
      </c>
      <c r="B34" s="93">
        <v>39996</v>
      </c>
      <c r="C34" s="93" t="s">
        <v>8</v>
      </c>
      <c r="D34" s="96" t="s">
        <v>259</v>
      </c>
      <c r="E34" s="93" t="s">
        <v>87</v>
      </c>
      <c r="F34" s="98">
        <v>0.16639999999999999</v>
      </c>
      <c r="G34" s="97"/>
      <c r="H34" s="99">
        <f t="shared" si="1"/>
        <v>0</v>
      </c>
    </row>
    <row r="35" spans="1:8" s="95" customFormat="1" x14ac:dyDescent="0.25">
      <c r="A35" s="92" t="s">
        <v>218</v>
      </c>
      <c r="B35" s="93">
        <v>39997</v>
      </c>
      <c r="C35" s="93" t="s">
        <v>8</v>
      </c>
      <c r="D35" s="96" t="s">
        <v>260</v>
      </c>
      <c r="E35" s="93" t="s">
        <v>252</v>
      </c>
      <c r="F35" s="94">
        <v>2</v>
      </c>
      <c r="G35" s="97"/>
      <c r="H35" s="99">
        <f t="shared" si="1"/>
        <v>0</v>
      </c>
    </row>
    <row r="36" spans="1:8" s="95" customFormat="1" ht="22.5" x14ac:dyDescent="0.25">
      <c r="A36" s="92" t="s">
        <v>219</v>
      </c>
      <c r="B36" s="93">
        <v>88247</v>
      </c>
      <c r="C36" s="93" t="s">
        <v>8</v>
      </c>
      <c r="D36" s="96" t="s">
        <v>261</v>
      </c>
      <c r="E36" s="93" t="s">
        <v>72</v>
      </c>
      <c r="F36" s="94">
        <v>8</v>
      </c>
      <c r="G36" s="97"/>
      <c r="H36" s="99">
        <f t="shared" si="1"/>
        <v>0</v>
      </c>
    </row>
    <row r="37" spans="1:8" s="95" customFormat="1" x14ac:dyDescent="0.25">
      <c r="A37" s="92" t="s">
        <v>220</v>
      </c>
      <c r="B37" s="93">
        <v>88264</v>
      </c>
      <c r="C37" s="93" t="s">
        <v>8</v>
      </c>
      <c r="D37" s="96" t="s">
        <v>90</v>
      </c>
      <c r="E37" s="93" t="s">
        <v>72</v>
      </c>
      <c r="F37" s="94">
        <v>8</v>
      </c>
      <c r="G37" s="97"/>
      <c r="H37" s="99">
        <f t="shared" si="1"/>
        <v>0</v>
      </c>
    </row>
    <row r="38" spans="1:8" s="95" customFormat="1" ht="33.75" x14ac:dyDescent="0.25">
      <c r="A38" s="92" t="s">
        <v>221</v>
      </c>
      <c r="B38" s="93">
        <v>91872</v>
      </c>
      <c r="C38" s="93" t="s">
        <v>8</v>
      </c>
      <c r="D38" s="96" t="s">
        <v>262</v>
      </c>
      <c r="E38" s="93" t="s">
        <v>87</v>
      </c>
      <c r="F38" s="94">
        <v>6.05</v>
      </c>
      <c r="G38" s="97"/>
      <c r="H38" s="99">
        <f t="shared" si="1"/>
        <v>0</v>
      </c>
    </row>
    <row r="39" spans="1:8" s="95" customFormat="1" ht="33.75" x14ac:dyDescent="0.25">
      <c r="A39" s="92" t="s">
        <v>222</v>
      </c>
      <c r="B39" s="93">
        <v>91885</v>
      </c>
      <c r="C39" s="93" t="s">
        <v>8</v>
      </c>
      <c r="D39" s="96" t="s">
        <v>263</v>
      </c>
      <c r="E39" s="93" t="s">
        <v>252</v>
      </c>
      <c r="F39" s="94">
        <v>1</v>
      </c>
      <c r="G39" s="97"/>
      <c r="H39" s="99">
        <f t="shared" si="1"/>
        <v>0</v>
      </c>
    </row>
    <row r="40" spans="1:8" s="95" customFormat="1" ht="45" x14ac:dyDescent="0.25">
      <c r="A40" s="92" t="s">
        <v>223</v>
      </c>
      <c r="B40" s="93">
        <v>91917</v>
      </c>
      <c r="C40" s="93" t="s">
        <v>8</v>
      </c>
      <c r="D40" s="96" t="s">
        <v>264</v>
      </c>
      <c r="E40" s="93" t="s">
        <v>252</v>
      </c>
      <c r="F40" s="94">
        <v>1</v>
      </c>
      <c r="G40" s="97"/>
      <c r="H40" s="99">
        <f t="shared" si="1"/>
        <v>0</v>
      </c>
    </row>
    <row r="41" spans="1:8" s="95" customFormat="1" ht="45" x14ac:dyDescent="0.25">
      <c r="A41" s="92" t="s">
        <v>224</v>
      </c>
      <c r="B41" s="93">
        <v>91919</v>
      </c>
      <c r="C41" s="93" t="s">
        <v>8</v>
      </c>
      <c r="D41" s="96" t="s">
        <v>265</v>
      </c>
      <c r="E41" s="93" t="s">
        <v>252</v>
      </c>
      <c r="F41" s="94">
        <v>1</v>
      </c>
      <c r="G41" s="97"/>
      <c r="H41" s="99">
        <f t="shared" si="1"/>
        <v>0</v>
      </c>
    </row>
    <row r="42" spans="1:8" s="95" customFormat="1" ht="33.75" x14ac:dyDescent="0.25">
      <c r="A42" s="92" t="s">
        <v>225</v>
      </c>
      <c r="B42" s="93">
        <v>91935</v>
      </c>
      <c r="C42" s="93" t="s">
        <v>8</v>
      </c>
      <c r="D42" s="96" t="s">
        <v>266</v>
      </c>
      <c r="E42" s="93" t="s">
        <v>87</v>
      </c>
      <c r="F42" s="94">
        <v>100</v>
      </c>
      <c r="G42" s="97"/>
      <c r="H42" s="99">
        <f t="shared" si="1"/>
        <v>0</v>
      </c>
    </row>
    <row r="43" spans="1:8" s="95" customFormat="1" ht="22.5" x14ac:dyDescent="0.25">
      <c r="A43" s="92" t="s">
        <v>226</v>
      </c>
      <c r="B43" s="93">
        <v>93673</v>
      </c>
      <c r="C43" s="93" t="s">
        <v>8</v>
      </c>
      <c r="D43" s="96" t="s">
        <v>267</v>
      </c>
      <c r="E43" s="93" t="s">
        <v>252</v>
      </c>
      <c r="F43" s="94">
        <v>1</v>
      </c>
      <c r="G43" s="97"/>
      <c r="H43" s="99">
        <f t="shared" si="1"/>
        <v>0</v>
      </c>
    </row>
    <row r="44" spans="1:8" s="95" customFormat="1" ht="33.75" x14ac:dyDescent="0.25">
      <c r="A44" s="92" t="s">
        <v>227</v>
      </c>
      <c r="B44" s="93">
        <v>96977</v>
      </c>
      <c r="C44" s="93" t="s">
        <v>8</v>
      </c>
      <c r="D44" s="96" t="s">
        <v>268</v>
      </c>
      <c r="E44" s="93" t="s">
        <v>87</v>
      </c>
      <c r="F44" s="94">
        <v>1.95</v>
      </c>
      <c r="G44" s="97"/>
      <c r="H44" s="99">
        <f t="shared" si="1"/>
        <v>0</v>
      </c>
    </row>
    <row r="45" spans="1:8" s="95" customFormat="1" ht="22.5" x14ac:dyDescent="0.25">
      <c r="A45" s="92" t="s">
        <v>270</v>
      </c>
      <c r="B45" s="93">
        <v>96986</v>
      </c>
      <c r="C45" s="93" t="s">
        <v>8</v>
      </c>
      <c r="D45" s="96" t="s">
        <v>269</v>
      </c>
      <c r="E45" s="93" t="s">
        <v>252</v>
      </c>
      <c r="F45" s="94">
        <v>1</v>
      </c>
      <c r="G45" s="97"/>
      <c r="H45" s="99">
        <f t="shared" si="1"/>
        <v>0</v>
      </c>
    </row>
    <row r="46" spans="1:8" s="95" customFormat="1" ht="56.25" x14ac:dyDescent="0.25">
      <c r="A46" s="92" t="s">
        <v>271</v>
      </c>
      <c r="B46" s="93">
        <v>100578</v>
      </c>
      <c r="C46" s="93" t="s">
        <v>8</v>
      </c>
      <c r="D46" s="96" t="s">
        <v>88</v>
      </c>
      <c r="E46" s="93" t="s">
        <v>252</v>
      </c>
      <c r="F46" s="94">
        <v>2</v>
      </c>
      <c r="G46" s="97"/>
      <c r="H46" s="99">
        <f t="shared" si="1"/>
        <v>0</v>
      </c>
    </row>
    <row r="47" spans="1:8" s="95" customFormat="1" ht="33.75" x14ac:dyDescent="0.25">
      <c r="A47" s="92" t="s">
        <v>272</v>
      </c>
      <c r="B47" s="93">
        <v>2731</v>
      </c>
      <c r="C47" s="93" t="s">
        <v>8</v>
      </c>
      <c r="D47" s="96" t="s">
        <v>274</v>
      </c>
      <c r="E47" s="93" t="s">
        <v>87</v>
      </c>
      <c r="F47" s="94">
        <v>24</v>
      </c>
      <c r="G47" s="97"/>
      <c r="H47" s="99">
        <f t="shared" si="1"/>
        <v>0</v>
      </c>
    </row>
    <row r="48" spans="1:8" ht="41.25" customHeight="1" x14ac:dyDescent="0.25">
      <c r="A48" s="92" t="s">
        <v>273</v>
      </c>
      <c r="B48" s="46">
        <v>5044</v>
      </c>
      <c r="C48" s="46" t="s">
        <v>8</v>
      </c>
      <c r="D48" s="7" t="s">
        <v>431</v>
      </c>
      <c r="E48" s="46" t="s">
        <v>83</v>
      </c>
      <c r="F48" s="8">
        <v>1</v>
      </c>
      <c r="G48" s="9"/>
      <c r="H48" s="100">
        <f t="shared" ref="H48" si="2">G48*F48</f>
        <v>0</v>
      </c>
    </row>
    <row r="49" spans="1:8" ht="27" customHeight="1" x14ac:dyDescent="0.25">
      <c r="A49" s="214" t="s">
        <v>247</v>
      </c>
      <c r="B49" s="215"/>
      <c r="C49" s="215"/>
      <c r="D49" s="215"/>
      <c r="E49" s="215"/>
      <c r="F49" s="215"/>
      <c r="G49" s="216"/>
      <c r="H49" s="101">
        <f>SUM(H25:H48)</f>
        <v>0</v>
      </c>
    </row>
    <row r="50" spans="1:8" x14ac:dyDescent="0.25">
      <c r="A50" s="13"/>
      <c r="B50" s="13"/>
      <c r="C50" s="13"/>
      <c r="D50" s="13"/>
      <c r="E50" s="13"/>
      <c r="F50" s="14"/>
      <c r="G50" s="13"/>
      <c r="H50" s="13"/>
    </row>
    <row r="51" spans="1:8" ht="24" customHeight="1" x14ac:dyDescent="0.25">
      <c r="A51" s="212" t="s">
        <v>275</v>
      </c>
      <c r="B51" s="213"/>
      <c r="C51" s="213"/>
      <c r="D51" s="213"/>
      <c r="E51" s="213"/>
      <c r="F51" s="213"/>
      <c r="G51" s="213"/>
      <c r="H51" s="213"/>
    </row>
    <row r="52" spans="1:8" ht="18" customHeight="1" x14ac:dyDescent="0.25">
      <c r="A52" s="91" t="s">
        <v>414</v>
      </c>
      <c r="B52" s="209" t="s">
        <v>244</v>
      </c>
      <c r="C52" s="210"/>
      <c r="D52" s="210"/>
      <c r="E52" s="210"/>
      <c r="F52" s="210"/>
      <c r="G52" s="211"/>
      <c r="H52" s="86" t="s">
        <v>3</v>
      </c>
    </row>
    <row r="53" spans="1:8" s="90" customFormat="1" ht="22.5" x14ac:dyDescent="0.25">
      <c r="A53" s="88" t="s">
        <v>0</v>
      </c>
      <c r="B53" s="88" t="s">
        <v>61</v>
      </c>
      <c r="C53" s="88" t="s">
        <v>62</v>
      </c>
      <c r="D53" s="88" t="s">
        <v>48</v>
      </c>
      <c r="E53" s="88" t="s">
        <v>3</v>
      </c>
      <c r="F53" s="89" t="s">
        <v>4</v>
      </c>
      <c r="G53" s="88" t="s">
        <v>242</v>
      </c>
      <c r="H53" s="88" t="s">
        <v>243</v>
      </c>
    </row>
    <row r="54" spans="1:8" ht="25.5" x14ac:dyDescent="0.25">
      <c r="A54" s="51" t="s">
        <v>228</v>
      </c>
      <c r="B54" s="52" t="s">
        <v>134</v>
      </c>
      <c r="C54" s="51" t="s">
        <v>8</v>
      </c>
      <c r="D54" s="53" t="s">
        <v>135</v>
      </c>
      <c r="E54" s="52" t="s">
        <v>40</v>
      </c>
      <c r="F54" s="75">
        <v>3</v>
      </c>
      <c r="G54" s="71"/>
      <c r="H54" s="54">
        <f>(F54*G54)</f>
        <v>0</v>
      </c>
    </row>
    <row r="55" spans="1:8" x14ac:dyDescent="0.25">
      <c r="A55" s="51" t="s">
        <v>229</v>
      </c>
      <c r="B55" s="56" t="s">
        <v>136</v>
      </c>
      <c r="C55" s="55" t="s">
        <v>8</v>
      </c>
      <c r="D55" s="57" t="s">
        <v>42</v>
      </c>
      <c r="E55" s="56" t="s">
        <v>40</v>
      </c>
      <c r="F55" s="76">
        <v>3</v>
      </c>
      <c r="G55" s="72"/>
      <c r="H55" s="58">
        <f t="shared" ref="H55:H60" si="3">(F55*G55)</f>
        <v>0</v>
      </c>
    </row>
    <row r="56" spans="1:8" ht="25.5" x14ac:dyDescent="0.25">
      <c r="A56" s="51" t="s">
        <v>230</v>
      </c>
      <c r="B56" s="56" t="s">
        <v>146</v>
      </c>
      <c r="C56" s="55" t="s">
        <v>8</v>
      </c>
      <c r="D56" s="57" t="s">
        <v>137</v>
      </c>
      <c r="E56" s="56" t="s">
        <v>40</v>
      </c>
      <c r="F56" s="76">
        <v>3</v>
      </c>
      <c r="G56" s="72"/>
      <c r="H56" s="58">
        <f t="shared" si="3"/>
        <v>0</v>
      </c>
    </row>
    <row r="57" spans="1:8" ht="89.25" x14ac:dyDescent="0.25">
      <c r="A57" s="51" t="s">
        <v>231</v>
      </c>
      <c r="B57" s="56" t="s">
        <v>138</v>
      </c>
      <c r="C57" s="55" t="s">
        <v>8</v>
      </c>
      <c r="D57" s="59" t="s">
        <v>139</v>
      </c>
      <c r="E57" s="56" t="s">
        <v>17</v>
      </c>
      <c r="F57" s="76">
        <v>1</v>
      </c>
      <c r="G57" s="73"/>
      <c r="H57" s="58">
        <f t="shared" si="3"/>
        <v>0</v>
      </c>
    </row>
    <row r="58" spans="1:8" ht="15.75" customHeight="1" x14ac:dyDescent="0.25">
      <c r="A58" s="51" t="s">
        <v>232</v>
      </c>
      <c r="B58" s="56" t="s">
        <v>140</v>
      </c>
      <c r="C58" s="55" t="s">
        <v>8</v>
      </c>
      <c r="D58" s="59" t="s">
        <v>96</v>
      </c>
      <c r="E58" s="56" t="s">
        <v>17</v>
      </c>
      <c r="F58" s="76">
        <v>0.5</v>
      </c>
      <c r="G58" s="73"/>
      <c r="H58" s="58">
        <f t="shared" si="3"/>
        <v>0</v>
      </c>
    </row>
    <row r="59" spans="1:8" ht="24" customHeight="1" x14ac:dyDescent="0.25">
      <c r="A59" s="51" t="s">
        <v>233</v>
      </c>
      <c r="B59" s="56" t="s">
        <v>141</v>
      </c>
      <c r="C59" s="55" t="s">
        <v>8</v>
      </c>
      <c r="D59" s="59" t="s">
        <v>142</v>
      </c>
      <c r="E59" s="56" t="s">
        <v>17</v>
      </c>
      <c r="F59" s="76">
        <v>0.2</v>
      </c>
      <c r="G59" s="73"/>
      <c r="H59" s="58">
        <f t="shared" si="3"/>
        <v>0</v>
      </c>
    </row>
    <row r="60" spans="1:8" ht="63.75" x14ac:dyDescent="0.25">
      <c r="A60" s="51" t="s">
        <v>234</v>
      </c>
      <c r="B60" s="61" t="s">
        <v>143</v>
      </c>
      <c r="C60" s="60" t="s">
        <v>8</v>
      </c>
      <c r="D60" s="62" t="s">
        <v>144</v>
      </c>
      <c r="E60" s="61" t="s">
        <v>87</v>
      </c>
      <c r="F60" s="77">
        <v>110</v>
      </c>
      <c r="G60" s="74"/>
      <c r="H60" s="63">
        <f t="shared" si="3"/>
        <v>0</v>
      </c>
    </row>
    <row r="61" spans="1:8" ht="27" customHeight="1" x14ac:dyDescent="0.25">
      <c r="A61" s="214" t="s">
        <v>275</v>
      </c>
      <c r="B61" s="215"/>
      <c r="C61" s="215"/>
      <c r="D61" s="215"/>
      <c r="E61" s="215"/>
      <c r="F61" s="215"/>
      <c r="G61" s="216"/>
      <c r="H61" s="101">
        <f>SUM(H54:H60)</f>
        <v>0</v>
      </c>
    </row>
    <row r="62" spans="1:8" x14ac:dyDescent="0.25">
      <c r="A62" s="13"/>
      <c r="B62" s="13"/>
      <c r="C62" s="13"/>
      <c r="D62" s="13"/>
      <c r="E62" s="13"/>
      <c r="F62" s="14"/>
      <c r="G62" s="13"/>
      <c r="H62" s="13"/>
    </row>
    <row r="63" spans="1:8" ht="57.75" customHeight="1" x14ac:dyDescent="0.25">
      <c r="A63" s="212" t="s">
        <v>411</v>
      </c>
      <c r="B63" s="213"/>
      <c r="C63" s="213"/>
      <c r="D63" s="213"/>
      <c r="E63" s="213"/>
      <c r="F63" s="213"/>
      <c r="G63" s="213"/>
      <c r="H63" s="213"/>
    </row>
    <row r="64" spans="1:8" ht="18" customHeight="1" x14ac:dyDescent="0.25">
      <c r="A64" s="91" t="s">
        <v>46</v>
      </c>
      <c r="B64" s="209" t="s">
        <v>244</v>
      </c>
      <c r="C64" s="210"/>
      <c r="D64" s="210"/>
      <c r="E64" s="210"/>
      <c r="F64" s="210"/>
      <c r="G64" s="211"/>
      <c r="H64" s="86" t="s">
        <v>3</v>
      </c>
    </row>
    <row r="65" spans="1:8" s="90" customFormat="1" ht="22.5" x14ac:dyDescent="0.25">
      <c r="A65" s="88" t="s">
        <v>0</v>
      </c>
      <c r="B65" s="88" t="s">
        <v>61</v>
      </c>
      <c r="C65" s="88" t="s">
        <v>62</v>
      </c>
      <c r="D65" s="88" t="s">
        <v>48</v>
      </c>
      <c r="E65" s="88" t="s">
        <v>3</v>
      </c>
      <c r="F65" s="89" t="s">
        <v>4</v>
      </c>
      <c r="G65" s="88" t="s">
        <v>242</v>
      </c>
      <c r="H65" s="88" t="s">
        <v>243</v>
      </c>
    </row>
    <row r="66" spans="1:8" s="165" customFormat="1" ht="30.75" customHeight="1" x14ac:dyDescent="0.25">
      <c r="A66" s="128" t="s">
        <v>196</v>
      </c>
      <c r="B66" s="128">
        <v>21151</v>
      </c>
      <c r="C66" s="128" t="s">
        <v>8</v>
      </c>
      <c r="D66" s="164" t="s">
        <v>292</v>
      </c>
      <c r="E66" s="128" t="s">
        <v>147</v>
      </c>
      <c r="F66" s="33">
        <v>28.5</v>
      </c>
      <c r="G66" s="9"/>
      <c r="H66" s="9">
        <f>G66*F66</f>
        <v>0</v>
      </c>
    </row>
    <row r="67" spans="1:8" ht="28.5" customHeight="1" x14ac:dyDescent="0.25">
      <c r="A67" s="47" t="s">
        <v>197</v>
      </c>
      <c r="B67" s="46">
        <v>40626</v>
      </c>
      <c r="C67" s="46" t="s">
        <v>8</v>
      </c>
      <c r="D67" s="32" t="s">
        <v>293</v>
      </c>
      <c r="E67" s="46" t="s">
        <v>147</v>
      </c>
      <c r="F67" s="46">
        <v>37.04</v>
      </c>
      <c r="G67" s="9"/>
      <c r="H67" s="9">
        <f>G67*F67</f>
        <v>0</v>
      </c>
    </row>
    <row r="68" spans="1:8" ht="23.25" customHeight="1" x14ac:dyDescent="0.25">
      <c r="A68" s="47" t="s">
        <v>198</v>
      </c>
      <c r="B68" s="46">
        <v>88315</v>
      </c>
      <c r="C68" s="46" t="s">
        <v>8</v>
      </c>
      <c r="D68" s="7" t="s">
        <v>44</v>
      </c>
      <c r="E68" s="46" t="s">
        <v>72</v>
      </c>
      <c r="F68" s="46">
        <v>3</v>
      </c>
      <c r="G68" s="9"/>
      <c r="H68" s="9">
        <f>G68*F68</f>
        <v>0</v>
      </c>
    </row>
    <row r="69" spans="1:8" ht="31.5" customHeight="1" x14ac:dyDescent="0.25">
      <c r="A69" s="47" t="s">
        <v>199</v>
      </c>
      <c r="B69" s="46">
        <v>88251</v>
      </c>
      <c r="C69" s="46" t="s">
        <v>8</v>
      </c>
      <c r="D69" s="7" t="s">
        <v>148</v>
      </c>
      <c r="E69" s="46" t="s">
        <v>40</v>
      </c>
      <c r="F69" s="46">
        <v>3</v>
      </c>
      <c r="G69" s="9"/>
      <c r="H69" s="9">
        <f>G69*F69</f>
        <v>0</v>
      </c>
    </row>
    <row r="70" spans="1:8" ht="69.75" customHeight="1" x14ac:dyDescent="0.25">
      <c r="A70" s="47" t="s">
        <v>200</v>
      </c>
      <c r="B70" s="46">
        <v>100725</v>
      </c>
      <c r="C70" s="46" t="s">
        <v>8</v>
      </c>
      <c r="D70" s="7" t="s">
        <v>294</v>
      </c>
      <c r="E70" s="46" t="s">
        <v>71</v>
      </c>
      <c r="F70" s="46">
        <v>9.64</v>
      </c>
      <c r="G70" s="9"/>
      <c r="H70" s="9">
        <f>G70*F70</f>
        <v>0</v>
      </c>
    </row>
    <row r="71" spans="1:8" ht="27" customHeight="1" x14ac:dyDescent="0.25">
      <c r="A71" s="214" t="s">
        <v>412</v>
      </c>
      <c r="B71" s="215"/>
      <c r="C71" s="215"/>
      <c r="D71" s="215"/>
      <c r="E71" s="215"/>
      <c r="F71" s="215"/>
      <c r="G71" s="216"/>
      <c r="H71" s="101">
        <f>SUM(H66:H70)</f>
        <v>0</v>
      </c>
    </row>
    <row r="74" spans="1:8" ht="57" customHeight="1" x14ac:dyDescent="0.25">
      <c r="A74" s="212" t="s">
        <v>297</v>
      </c>
      <c r="B74" s="213"/>
      <c r="C74" s="213"/>
      <c r="D74" s="213"/>
      <c r="E74" s="213"/>
      <c r="F74" s="213"/>
      <c r="G74" s="213"/>
      <c r="H74" s="213"/>
    </row>
    <row r="75" spans="1:8" ht="18" customHeight="1" x14ac:dyDescent="0.25">
      <c r="A75" s="91" t="s">
        <v>336</v>
      </c>
      <c r="B75" s="209" t="s">
        <v>244</v>
      </c>
      <c r="C75" s="210"/>
      <c r="D75" s="210"/>
      <c r="E75" s="210"/>
      <c r="F75" s="210"/>
      <c r="G75" s="211"/>
      <c r="H75" s="86" t="s">
        <v>123</v>
      </c>
    </row>
    <row r="76" spans="1:8" s="90" customFormat="1" ht="22.5" x14ac:dyDescent="0.25">
      <c r="A76" s="88" t="s">
        <v>0</v>
      </c>
      <c r="B76" s="88" t="s">
        <v>61</v>
      </c>
      <c r="C76" s="88" t="s">
        <v>62</v>
      </c>
      <c r="D76" s="88" t="s">
        <v>48</v>
      </c>
      <c r="E76" s="88" t="s">
        <v>3</v>
      </c>
      <c r="F76" s="89" t="s">
        <v>4</v>
      </c>
      <c r="G76" s="88" t="s">
        <v>242</v>
      </c>
      <c r="H76" s="88" t="s">
        <v>243</v>
      </c>
    </row>
    <row r="77" spans="1:8" ht="75.75" customHeight="1" x14ac:dyDescent="0.25">
      <c r="A77" s="221" t="s">
        <v>124</v>
      </c>
      <c r="B77" s="221">
        <v>102364</v>
      </c>
      <c r="C77" s="221" t="s">
        <v>8</v>
      </c>
      <c r="D77" s="15" t="s">
        <v>296</v>
      </c>
      <c r="E77" s="39" t="s">
        <v>71</v>
      </c>
      <c r="F77" s="8">
        <v>1</v>
      </c>
      <c r="G77" s="9"/>
      <c r="H77" s="9">
        <f>G77*F77</f>
        <v>0</v>
      </c>
    </row>
    <row r="78" spans="1:8" ht="33.75" x14ac:dyDescent="0.25">
      <c r="A78" s="222"/>
      <c r="B78" s="222"/>
      <c r="C78" s="222"/>
      <c r="D78" s="105" t="s">
        <v>324</v>
      </c>
      <c r="E78" s="114"/>
      <c r="F78" s="116"/>
      <c r="G78" s="9"/>
      <c r="H78" s="9"/>
    </row>
    <row r="79" spans="1:8" x14ac:dyDescent="0.25">
      <c r="A79" s="104" t="s">
        <v>125</v>
      </c>
      <c r="B79" s="39">
        <v>88315</v>
      </c>
      <c r="C79" s="39" t="s">
        <v>8</v>
      </c>
      <c r="D79" s="15" t="s">
        <v>44</v>
      </c>
      <c r="E79" s="39" t="s">
        <v>72</v>
      </c>
      <c r="F79" s="8">
        <v>0.5</v>
      </c>
      <c r="G79" s="16"/>
      <c r="H79" s="9">
        <f t="shared" ref="H79:H80" si="4">G79*F79</f>
        <v>0</v>
      </c>
    </row>
    <row r="80" spans="1:8" x14ac:dyDescent="0.25">
      <c r="A80" s="104" t="s">
        <v>126</v>
      </c>
      <c r="B80" s="39">
        <v>88316</v>
      </c>
      <c r="C80" s="39" t="s">
        <v>8</v>
      </c>
      <c r="D80" s="15" t="s">
        <v>42</v>
      </c>
      <c r="E80" s="39" t="s">
        <v>72</v>
      </c>
      <c r="F80" s="8">
        <v>1</v>
      </c>
      <c r="G80" s="16"/>
      <c r="H80" s="9">
        <f t="shared" si="4"/>
        <v>0</v>
      </c>
    </row>
    <row r="81" spans="1:8" ht="23.25" x14ac:dyDescent="0.25">
      <c r="A81" s="104" t="s">
        <v>127</v>
      </c>
      <c r="B81" s="104">
        <v>39914</v>
      </c>
      <c r="C81" s="104" t="s">
        <v>8</v>
      </c>
      <c r="D81" s="15" t="s">
        <v>298</v>
      </c>
      <c r="E81" s="104" t="s">
        <v>299</v>
      </c>
      <c r="F81" s="106">
        <v>1E-3</v>
      </c>
      <c r="G81" s="16"/>
      <c r="H81" s="9">
        <f t="shared" ref="H81" si="5">G81*F81</f>
        <v>0</v>
      </c>
    </row>
    <row r="82" spans="1:8" ht="51.75" customHeight="1" x14ac:dyDescent="0.25">
      <c r="A82" s="221" t="s">
        <v>128</v>
      </c>
      <c r="B82" s="224">
        <v>92792</v>
      </c>
      <c r="C82" s="221" t="s">
        <v>8</v>
      </c>
      <c r="D82" s="15" t="s">
        <v>405</v>
      </c>
      <c r="E82" s="78" t="s">
        <v>79</v>
      </c>
      <c r="F82" s="33">
        <f>(241+235)/1532</f>
        <v>0.31070496083550914</v>
      </c>
      <c r="G82" s="16"/>
      <c r="H82" s="9">
        <f>G82*F82</f>
        <v>0</v>
      </c>
    </row>
    <row r="83" spans="1:8" ht="44.25" customHeight="1" x14ac:dyDescent="0.25">
      <c r="A83" s="222"/>
      <c r="B83" s="225"/>
      <c r="C83" s="222"/>
      <c r="D83" s="103" t="s">
        <v>406</v>
      </c>
      <c r="E83" s="104"/>
      <c r="F83" s="33"/>
      <c r="G83" s="16"/>
      <c r="H83" s="9"/>
    </row>
    <row r="84" spans="1:8" ht="33" customHeight="1" x14ac:dyDescent="0.25">
      <c r="A84" s="223"/>
      <c r="B84" s="226"/>
      <c r="C84" s="223"/>
      <c r="D84" s="103" t="s">
        <v>407</v>
      </c>
      <c r="E84" s="104"/>
      <c r="F84" s="33"/>
      <c r="G84" s="16"/>
      <c r="H84" s="9"/>
    </row>
    <row r="85" spans="1:8" ht="27" customHeight="1" x14ac:dyDescent="0.25">
      <c r="A85" s="214" t="s">
        <v>300</v>
      </c>
      <c r="B85" s="215"/>
      <c r="C85" s="215"/>
      <c r="D85" s="215"/>
      <c r="E85" s="215"/>
      <c r="F85" s="215"/>
      <c r="G85" s="216"/>
      <c r="H85" s="101">
        <f>SUM(H77:H84)</f>
        <v>0</v>
      </c>
    </row>
    <row r="86" spans="1:8" s="45" customFormat="1" ht="27" customHeight="1" x14ac:dyDescent="0.25">
      <c r="A86" s="112"/>
      <c r="B86" s="112"/>
      <c r="C86" s="112"/>
      <c r="D86" s="112"/>
      <c r="E86" s="112"/>
      <c r="F86" s="112"/>
      <c r="G86" s="112"/>
      <c r="H86" s="113"/>
    </row>
    <row r="87" spans="1:8" ht="18" customHeight="1" x14ac:dyDescent="0.25"/>
    <row r="88" spans="1:8" ht="57" customHeight="1" x14ac:dyDescent="0.25">
      <c r="A88" s="212" t="s">
        <v>400</v>
      </c>
      <c r="B88" s="213"/>
      <c r="C88" s="213"/>
      <c r="D88" s="213"/>
      <c r="E88" s="213"/>
      <c r="F88" s="213"/>
      <c r="G88" s="213"/>
      <c r="H88" s="213"/>
    </row>
    <row r="89" spans="1:8" ht="18" customHeight="1" x14ac:dyDescent="0.25">
      <c r="A89" s="91" t="s">
        <v>337</v>
      </c>
      <c r="B89" s="209" t="s">
        <v>244</v>
      </c>
      <c r="C89" s="210"/>
      <c r="D89" s="210"/>
      <c r="E89" s="210"/>
      <c r="F89" s="210"/>
      <c r="G89" s="211"/>
      <c r="H89" s="86" t="s">
        <v>302</v>
      </c>
    </row>
    <row r="90" spans="1:8" s="90" customFormat="1" ht="22.5" x14ac:dyDescent="0.25">
      <c r="A90" s="88" t="s">
        <v>0</v>
      </c>
      <c r="B90" s="88" t="s">
        <v>61</v>
      </c>
      <c r="C90" s="88" t="s">
        <v>62</v>
      </c>
      <c r="D90" s="88" t="s">
        <v>48</v>
      </c>
      <c r="E90" s="88" t="s">
        <v>3</v>
      </c>
      <c r="F90" s="89" t="s">
        <v>4</v>
      </c>
      <c r="G90" s="88" t="s">
        <v>242</v>
      </c>
      <c r="H90" s="88" t="s">
        <v>243</v>
      </c>
    </row>
    <row r="91" spans="1:8" ht="40.5" customHeight="1" x14ac:dyDescent="0.25">
      <c r="A91" s="221" t="s">
        <v>304</v>
      </c>
      <c r="B91" s="221">
        <v>7698</v>
      </c>
      <c r="C91" s="221" t="s">
        <v>8</v>
      </c>
      <c r="D91" s="15" t="s">
        <v>303</v>
      </c>
      <c r="E91" s="104" t="s">
        <v>87</v>
      </c>
      <c r="F91" s="8">
        <v>1</v>
      </c>
      <c r="G91" s="9"/>
      <c r="H91" s="9">
        <f>G91*F91</f>
        <v>0</v>
      </c>
    </row>
    <row r="92" spans="1:8" ht="57" customHeight="1" x14ac:dyDescent="0.25">
      <c r="A92" s="222"/>
      <c r="B92" s="222"/>
      <c r="C92" s="222"/>
      <c r="D92" s="15" t="s">
        <v>426</v>
      </c>
      <c r="E92" s="104"/>
      <c r="F92" s="8"/>
      <c r="G92" s="9"/>
      <c r="H92" s="9"/>
    </row>
    <row r="93" spans="1:8" ht="57" customHeight="1" x14ac:dyDescent="0.25">
      <c r="A93" s="223"/>
      <c r="B93" s="223"/>
      <c r="C93" s="223"/>
      <c r="D93" s="15" t="s">
        <v>427</v>
      </c>
      <c r="E93" s="104"/>
      <c r="F93" s="8"/>
      <c r="G93" s="9"/>
      <c r="H93" s="9"/>
    </row>
    <row r="94" spans="1:8" x14ac:dyDescent="0.25">
      <c r="A94" s="104" t="s">
        <v>305</v>
      </c>
      <c r="B94" s="104">
        <v>88315</v>
      </c>
      <c r="C94" s="104" t="s">
        <v>8</v>
      </c>
      <c r="D94" s="15" t="s">
        <v>44</v>
      </c>
      <c r="E94" s="104" t="s">
        <v>72</v>
      </c>
      <c r="F94" s="8">
        <v>0.2</v>
      </c>
      <c r="G94" s="16"/>
      <c r="H94" s="9">
        <f t="shared" ref="H94:H97" si="6">G94*F94</f>
        <v>0</v>
      </c>
    </row>
    <row r="95" spans="1:8" x14ac:dyDescent="0.25">
      <c r="A95" s="104" t="s">
        <v>306</v>
      </c>
      <c r="B95" s="104">
        <v>88316</v>
      </c>
      <c r="C95" s="104" t="s">
        <v>8</v>
      </c>
      <c r="D95" s="15" t="s">
        <v>42</v>
      </c>
      <c r="E95" s="104" t="s">
        <v>72</v>
      </c>
      <c r="F95" s="8">
        <v>0.2</v>
      </c>
      <c r="G95" s="16"/>
      <c r="H95" s="9">
        <f t="shared" si="6"/>
        <v>0</v>
      </c>
    </row>
    <row r="96" spans="1:8" x14ac:dyDescent="0.25">
      <c r="A96" s="128"/>
      <c r="B96" s="128"/>
      <c r="C96" s="128"/>
      <c r="D96" s="15"/>
      <c r="E96" s="128"/>
      <c r="F96" s="8"/>
      <c r="G96" s="16"/>
      <c r="H96" s="9"/>
    </row>
    <row r="97" spans="1:8" ht="34.5" customHeight="1" x14ac:dyDescent="0.25">
      <c r="A97" s="104" t="s">
        <v>307</v>
      </c>
      <c r="B97" s="104">
        <v>39914</v>
      </c>
      <c r="C97" s="104" t="s">
        <v>8</v>
      </c>
      <c r="D97" s="15" t="s">
        <v>298</v>
      </c>
      <c r="E97" s="104" t="s">
        <v>299</v>
      </c>
      <c r="F97" s="106">
        <v>1E-3</v>
      </c>
      <c r="G97" s="16"/>
      <c r="H97" s="9">
        <f t="shared" si="6"/>
        <v>0</v>
      </c>
    </row>
    <row r="98" spans="1:8" ht="27" customHeight="1" x14ac:dyDescent="0.25">
      <c r="A98" s="214" t="s">
        <v>399</v>
      </c>
      <c r="B98" s="215"/>
      <c r="C98" s="215"/>
      <c r="D98" s="215"/>
      <c r="E98" s="215"/>
      <c r="F98" s="215"/>
      <c r="G98" s="216"/>
      <c r="H98" s="101">
        <f>SUM(H91:H97)</f>
        <v>0</v>
      </c>
    </row>
    <row r="99" spans="1:8" ht="18" customHeight="1" x14ac:dyDescent="0.25"/>
    <row r="100" spans="1:8" s="45" customFormat="1" ht="27" customHeight="1" x14ac:dyDescent="0.25">
      <c r="A100" s="112"/>
      <c r="B100" s="112"/>
      <c r="C100" s="112"/>
      <c r="D100" s="112"/>
      <c r="E100" s="112"/>
      <c r="F100" s="112"/>
      <c r="G100" s="112"/>
      <c r="H100" s="113"/>
    </row>
    <row r="101" spans="1:8" ht="18" customHeight="1" x14ac:dyDescent="0.25"/>
    <row r="102" spans="1:8" ht="57" customHeight="1" x14ac:dyDescent="0.25">
      <c r="A102" s="212" t="s">
        <v>387</v>
      </c>
      <c r="B102" s="213"/>
      <c r="C102" s="213"/>
      <c r="D102" s="213"/>
      <c r="E102" s="213"/>
      <c r="F102" s="213"/>
      <c r="G102" s="213"/>
      <c r="H102" s="213"/>
    </row>
    <row r="103" spans="1:8" ht="18" customHeight="1" x14ac:dyDescent="0.25">
      <c r="A103" s="91" t="s">
        <v>403</v>
      </c>
      <c r="B103" s="209" t="s">
        <v>244</v>
      </c>
      <c r="C103" s="210"/>
      <c r="D103" s="210"/>
      <c r="E103" s="210"/>
      <c r="F103" s="210"/>
      <c r="G103" s="211"/>
      <c r="H103" s="86" t="s">
        <v>123</v>
      </c>
    </row>
    <row r="104" spans="1:8" s="90" customFormat="1" ht="22.5" x14ac:dyDescent="0.25">
      <c r="A104" s="88" t="s">
        <v>0</v>
      </c>
      <c r="B104" s="88" t="s">
        <v>61</v>
      </c>
      <c r="C104" s="88" t="s">
        <v>62</v>
      </c>
      <c r="D104" s="88" t="s">
        <v>48</v>
      </c>
      <c r="E104" s="88" t="s">
        <v>3</v>
      </c>
      <c r="F104" s="89" t="s">
        <v>4</v>
      </c>
      <c r="G104" s="88" t="s">
        <v>242</v>
      </c>
      <c r="H104" s="88" t="s">
        <v>243</v>
      </c>
    </row>
    <row r="105" spans="1:8" x14ac:dyDescent="0.25">
      <c r="A105" s="222"/>
      <c r="B105" s="222"/>
      <c r="C105" s="222"/>
      <c r="D105" s="15" t="s">
        <v>380</v>
      </c>
      <c r="E105" s="128"/>
      <c r="F105" s="8"/>
      <c r="G105" s="9"/>
      <c r="H105" s="9"/>
    </row>
    <row r="106" spans="1:8" x14ac:dyDescent="0.25">
      <c r="A106" s="223"/>
      <c r="B106" s="223"/>
      <c r="C106" s="223"/>
      <c r="D106" s="15" t="s">
        <v>381</v>
      </c>
      <c r="E106" s="128"/>
      <c r="F106" s="8"/>
      <c r="G106" s="9"/>
      <c r="H106" s="9"/>
    </row>
    <row r="107" spans="1:8" x14ac:dyDescent="0.25">
      <c r="A107" s="128" t="s">
        <v>389</v>
      </c>
      <c r="B107" s="128">
        <v>88310</v>
      </c>
      <c r="C107" s="128" t="s">
        <v>8</v>
      </c>
      <c r="D107" s="15" t="s">
        <v>382</v>
      </c>
      <c r="E107" s="128" t="s">
        <v>40</v>
      </c>
      <c r="F107" s="8">
        <v>0.21</v>
      </c>
      <c r="G107" s="16"/>
      <c r="H107" s="9">
        <f t="shared" ref="H107:H113" si="7">G107*F107</f>
        <v>0</v>
      </c>
    </row>
    <row r="108" spans="1:8" ht="23.25" x14ac:dyDescent="0.25">
      <c r="A108" s="128" t="s">
        <v>390</v>
      </c>
      <c r="B108" s="128">
        <v>100301</v>
      </c>
      <c r="C108" s="128" t="s">
        <v>8</v>
      </c>
      <c r="D108" s="15" t="s">
        <v>386</v>
      </c>
      <c r="E108" s="128" t="s">
        <v>40</v>
      </c>
      <c r="F108" s="8">
        <v>0.21</v>
      </c>
      <c r="G108" s="16"/>
      <c r="H108" s="9">
        <f t="shared" ref="H108" si="8">G108*F108</f>
        <v>0</v>
      </c>
    </row>
    <row r="109" spans="1:8" x14ac:dyDescent="0.25">
      <c r="A109" s="128" t="s">
        <v>391</v>
      </c>
      <c r="B109" s="128">
        <v>5318</v>
      </c>
      <c r="C109" s="128" t="s">
        <v>8</v>
      </c>
      <c r="D109" s="15" t="s">
        <v>383</v>
      </c>
      <c r="E109" s="128" t="s">
        <v>39</v>
      </c>
      <c r="F109" s="106">
        <v>1.4999999999999999E-2</v>
      </c>
      <c r="G109" s="16"/>
      <c r="H109" s="9">
        <f t="shared" si="7"/>
        <v>0</v>
      </c>
    </row>
    <row r="110" spans="1:8" x14ac:dyDescent="0.25">
      <c r="A110" s="128" t="s">
        <v>392</v>
      </c>
      <c r="B110" s="128">
        <v>43647</v>
      </c>
      <c r="C110" s="128" t="s">
        <v>8</v>
      </c>
      <c r="D110" s="15" t="s">
        <v>384</v>
      </c>
      <c r="E110" s="128" t="s">
        <v>39</v>
      </c>
      <c r="F110" s="8">
        <v>0.09</v>
      </c>
      <c r="G110" s="16"/>
      <c r="H110" s="9">
        <f t="shared" si="7"/>
        <v>0</v>
      </c>
    </row>
    <row r="111" spans="1:8" x14ac:dyDescent="0.25">
      <c r="A111" s="128" t="s">
        <v>393</v>
      </c>
      <c r="B111" s="128">
        <v>38393</v>
      </c>
      <c r="C111" s="128" t="s">
        <v>8</v>
      </c>
      <c r="D111" s="15" t="s">
        <v>388</v>
      </c>
      <c r="E111" s="128" t="s">
        <v>49</v>
      </c>
      <c r="F111" s="106">
        <v>6.0000000000000001E-3</v>
      </c>
      <c r="G111" s="16"/>
      <c r="H111" s="9">
        <f t="shared" si="7"/>
        <v>0</v>
      </c>
    </row>
    <row r="112" spans="1:8" ht="23.25" x14ac:dyDescent="0.25">
      <c r="A112" s="128" t="s">
        <v>394</v>
      </c>
      <c r="B112" s="128">
        <v>38392</v>
      </c>
      <c r="C112" s="128" t="s">
        <v>8</v>
      </c>
      <c r="D112" s="15" t="s">
        <v>396</v>
      </c>
      <c r="E112" s="128" t="s">
        <v>49</v>
      </c>
      <c r="F112" s="106">
        <v>2E-3</v>
      </c>
      <c r="G112" s="16"/>
      <c r="H112" s="9">
        <f t="shared" si="7"/>
        <v>0</v>
      </c>
    </row>
    <row r="113" spans="1:8" x14ac:dyDescent="0.25">
      <c r="A113" s="128" t="s">
        <v>395</v>
      </c>
      <c r="B113" s="128">
        <v>13</v>
      </c>
      <c r="C113" s="128" t="s">
        <v>8</v>
      </c>
      <c r="D113" s="15" t="s">
        <v>385</v>
      </c>
      <c r="E113" s="128" t="s">
        <v>299</v>
      </c>
      <c r="F113" s="106">
        <v>0.01</v>
      </c>
      <c r="G113" s="16"/>
      <c r="H113" s="9">
        <f t="shared" si="7"/>
        <v>0</v>
      </c>
    </row>
    <row r="114" spans="1:8" ht="27" customHeight="1" x14ac:dyDescent="0.25">
      <c r="A114" s="214" t="s">
        <v>398</v>
      </c>
      <c r="B114" s="215"/>
      <c r="C114" s="215"/>
      <c r="D114" s="215"/>
      <c r="E114" s="215"/>
      <c r="F114" s="215"/>
      <c r="G114" s="216"/>
      <c r="H114" s="101">
        <f>SUM(H105:H113)</f>
        <v>0</v>
      </c>
    </row>
    <row r="115" spans="1:8" ht="18" customHeight="1" x14ac:dyDescent="0.25"/>
    <row r="116" spans="1:8" ht="51.75" customHeight="1" x14ac:dyDescent="0.25">
      <c r="A116" s="212" t="s">
        <v>316</v>
      </c>
      <c r="B116" s="213"/>
      <c r="C116" s="213"/>
      <c r="D116" s="213"/>
      <c r="E116" s="213"/>
      <c r="F116" s="213"/>
      <c r="G116" s="213"/>
      <c r="H116" s="213"/>
    </row>
    <row r="117" spans="1:8" ht="18" customHeight="1" x14ac:dyDescent="0.25">
      <c r="A117" s="91" t="s">
        <v>50</v>
      </c>
      <c r="B117" s="209" t="s">
        <v>244</v>
      </c>
      <c r="C117" s="210"/>
      <c r="D117" s="210"/>
      <c r="E117" s="210"/>
      <c r="F117" s="210"/>
      <c r="G117" s="211"/>
      <c r="H117" s="86" t="s">
        <v>123</v>
      </c>
    </row>
    <row r="118" spans="1:8" s="90" customFormat="1" ht="22.5" x14ac:dyDescent="0.25">
      <c r="A118" s="88" t="s">
        <v>0</v>
      </c>
      <c r="B118" s="88" t="s">
        <v>61</v>
      </c>
      <c r="C118" s="88" t="s">
        <v>62</v>
      </c>
      <c r="D118" s="88" t="s">
        <v>48</v>
      </c>
      <c r="E118" s="88" t="s">
        <v>3</v>
      </c>
      <c r="F118" s="89" t="s">
        <v>4</v>
      </c>
      <c r="G118" s="88" t="s">
        <v>242</v>
      </c>
      <c r="H118" s="88" t="s">
        <v>243</v>
      </c>
    </row>
    <row r="119" spans="1:8" ht="38.25" x14ac:dyDescent="0.25">
      <c r="A119" s="144" t="s">
        <v>203</v>
      </c>
      <c r="B119" s="145" t="s">
        <v>155</v>
      </c>
      <c r="C119" s="144" t="s">
        <v>8</v>
      </c>
      <c r="D119" s="146" t="s">
        <v>156</v>
      </c>
      <c r="E119" s="145" t="s">
        <v>39</v>
      </c>
      <c r="F119" s="147">
        <v>2E-3</v>
      </c>
      <c r="G119" s="148"/>
      <c r="H119" s="149">
        <f t="shared" ref="H119:H120" si="9">(F119*G119)</f>
        <v>0</v>
      </c>
    </row>
    <row r="120" spans="1:8" ht="25.5" x14ac:dyDescent="0.25">
      <c r="A120" s="150" t="s">
        <v>204</v>
      </c>
      <c r="B120" s="151" t="s">
        <v>157</v>
      </c>
      <c r="C120" s="150" t="s">
        <v>8</v>
      </c>
      <c r="D120" s="152" t="s">
        <v>158</v>
      </c>
      <c r="E120" s="151" t="s">
        <v>87</v>
      </c>
      <c r="F120" s="153">
        <v>2</v>
      </c>
      <c r="G120" s="154"/>
      <c r="H120" s="155">
        <f t="shared" si="9"/>
        <v>0</v>
      </c>
    </row>
    <row r="121" spans="1:8" ht="28.5" customHeight="1" x14ac:dyDescent="0.25">
      <c r="A121" s="150" t="s">
        <v>205</v>
      </c>
      <c r="B121" s="151" t="s">
        <v>159</v>
      </c>
      <c r="C121" s="150" t="s">
        <v>8</v>
      </c>
      <c r="D121" s="152" t="s">
        <v>160</v>
      </c>
      <c r="E121" s="151" t="s">
        <v>161</v>
      </c>
      <c r="F121" s="156">
        <v>6.7000000000000002E-3</v>
      </c>
      <c r="G121" s="157"/>
      <c r="H121" s="157">
        <f>F121*G121</f>
        <v>0</v>
      </c>
    </row>
    <row r="122" spans="1:8" ht="51" x14ac:dyDescent="0.25">
      <c r="A122" s="150" t="s">
        <v>206</v>
      </c>
      <c r="B122" s="151" t="s">
        <v>162</v>
      </c>
      <c r="C122" s="150" t="s">
        <v>8</v>
      </c>
      <c r="D122" s="152" t="s">
        <v>432</v>
      </c>
      <c r="E122" s="151" t="s">
        <v>43</v>
      </c>
      <c r="F122" s="153">
        <v>0.08</v>
      </c>
      <c r="G122" s="154"/>
      <c r="H122" s="155">
        <f t="shared" ref="H122:H124" si="10">(F122*G122)</f>
        <v>0</v>
      </c>
    </row>
    <row r="123" spans="1:8" ht="31.5" customHeight="1" x14ac:dyDescent="0.25">
      <c r="A123" s="150" t="s">
        <v>207</v>
      </c>
      <c r="B123" s="151" t="s">
        <v>163</v>
      </c>
      <c r="C123" s="150" t="s">
        <v>8</v>
      </c>
      <c r="D123" s="152" t="s">
        <v>164</v>
      </c>
      <c r="E123" s="151" t="s">
        <v>161</v>
      </c>
      <c r="F123" s="153">
        <v>0.4</v>
      </c>
      <c r="G123" s="154"/>
      <c r="H123" s="155">
        <f t="shared" si="10"/>
        <v>0</v>
      </c>
    </row>
    <row r="124" spans="1:8" ht="25.5" x14ac:dyDescent="0.25">
      <c r="A124" s="150" t="s">
        <v>208</v>
      </c>
      <c r="B124" s="151" t="s">
        <v>165</v>
      </c>
      <c r="C124" s="150" t="s">
        <v>8</v>
      </c>
      <c r="D124" s="152" t="s">
        <v>166</v>
      </c>
      <c r="E124" s="151" t="s">
        <v>40</v>
      </c>
      <c r="F124" s="153">
        <v>5.74E-2</v>
      </c>
      <c r="G124" s="154"/>
      <c r="H124" s="155">
        <f t="shared" si="10"/>
        <v>0</v>
      </c>
    </row>
    <row r="125" spans="1:8" x14ac:dyDescent="0.25">
      <c r="A125" s="150" t="s">
        <v>209</v>
      </c>
      <c r="B125" s="151" t="s">
        <v>167</v>
      </c>
      <c r="C125" s="150" t="s">
        <v>8</v>
      </c>
      <c r="D125" s="152" t="s">
        <v>41</v>
      </c>
      <c r="E125" s="151" t="s">
        <v>40</v>
      </c>
      <c r="F125" s="156">
        <v>0.21920000000000001</v>
      </c>
      <c r="G125" s="157"/>
      <c r="H125" s="157">
        <f t="shared" ref="H125:H126" si="11">F125*G125</f>
        <v>0</v>
      </c>
    </row>
    <row r="126" spans="1:8" x14ac:dyDescent="0.25">
      <c r="A126" s="150" t="s">
        <v>210</v>
      </c>
      <c r="B126" s="151" t="s">
        <v>136</v>
      </c>
      <c r="C126" s="150" t="s">
        <v>8</v>
      </c>
      <c r="D126" s="152" t="s">
        <v>42</v>
      </c>
      <c r="E126" s="151" t="s">
        <v>40</v>
      </c>
      <c r="F126" s="156">
        <v>0.3034</v>
      </c>
      <c r="G126" s="157"/>
      <c r="H126" s="157">
        <f t="shared" si="11"/>
        <v>0</v>
      </c>
    </row>
    <row r="127" spans="1:8" ht="51" customHeight="1" x14ac:dyDescent="0.25">
      <c r="A127" s="150" t="s">
        <v>211</v>
      </c>
      <c r="B127" s="151" t="s">
        <v>168</v>
      </c>
      <c r="C127" s="150" t="s">
        <v>8</v>
      </c>
      <c r="D127" s="152" t="s">
        <v>169</v>
      </c>
      <c r="E127" s="151" t="s">
        <v>170</v>
      </c>
      <c r="F127" s="153">
        <v>1.4500000000000001E-2</v>
      </c>
      <c r="G127" s="154"/>
      <c r="H127" s="155">
        <f t="shared" ref="H127:H128" si="12">(F127*G127)</f>
        <v>0</v>
      </c>
    </row>
    <row r="128" spans="1:8" ht="25.5" x14ac:dyDescent="0.25">
      <c r="A128" s="158" t="s">
        <v>212</v>
      </c>
      <c r="B128" s="159" t="s">
        <v>171</v>
      </c>
      <c r="C128" s="158" t="s">
        <v>8</v>
      </c>
      <c r="D128" s="160" t="s">
        <v>172</v>
      </c>
      <c r="E128" s="159" t="s">
        <v>87</v>
      </c>
      <c r="F128" s="161">
        <v>1</v>
      </c>
      <c r="G128" s="162"/>
      <c r="H128" s="163">
        <f t="shared" si="12"/>
        <v>0</v>
      </c>
    </row>
    <row r="129" spans="1:8" ht="27" customHeight="1" x14ac:dyDescent="0.25">
      <c r="A129" s="214" t="s">
        <v>413</v>
      </c>
      <c r="B129" s="215"/>
      <c r="C129" s="215"/>
      <c r="D129" s="215"/>
      <c r="E129" s="215"/>
      <c r="F129" s="215"/>
      <c r="G129" s="216"/>
      <c r="H129" s="101">
        <f>SUM(H119:H128)</f>
        <v>0</v>
      </c>
    </row>
  </sheetData>
  <mergeCells count="39">
    <mergeCell ref="A98:G98"/>
    <mergeCell ref="C91:C93"/>
    <mergeCell ref="B91:B93"/>
    <mergeCell ref="A91:A93"/>
    <mergeCell ref="C77:C78"/>
    <mergeCell ref="B77:B78"/>
    <mergeCell ref="A77:A78"/>
    <mergeCell ref="A102:H102"/>
    <mergeCell ref="B103:G103"/>
    <mergeCell ref="A105:A106"/>
    <mergeCell ref="B105:B106"/>
    <mergeCell ref="C105:C106"/>
    <mergeCell ref="A61:G61"/>
    <mergeCell ref="A129:G129"/>
    <mergeCell ref="A71:G71"/>
    <mergeCell ref="A74:H74"/>
    <mergeCell ref="B75:G75"/>
    <mergeCell ref="A82:A84"/>
    <mergeCell ref="B82:B84"/>
    <mergeCell ref="C82:C84"/>
    <mergeCell ref="A85:G85"/>
    <mergeCell ref="A88:H88"/>
    <mergeCell ref="A116:H116"/>
    <mergeCell ref="B117:G117"/>
    <mergeCell ref="B89:G89"/>
    <mergeCell ref="A114:G114"/>
    <mergeCell ref="A63:H63"/>
    <mergeCell ref="B64:G64"/>
    <mergeCell ref="A1:H1"/>
    <mergeCell ref="A19:G19"/>
    <mergeCell ref="A3:H3"/>
    <mergeCell ref="B4:G4"/>
    <mergeCell ref="A2:H2"/>
    <mergeCell ref="B52:G52"/>
    <mergeCell ref="A21:H21"/>
    <mergeCell ref="B23:G23"/>
    <mergeCell ref="A49:G49"/>
    <mergeCell ref="A22:H22"/>
    <mergeCell ref="A51:H51"/>
  </mergeCells>
  <phoneticPr fontId="4" type="noConversion"/>
  <pageMargins left="0.511811024" right="0.511811024" top="0.78740157499999996" bottom="0.78740157499999996" header="0.31496062000000002" footer="0.31496062000000002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ORÇAMENTO</vt:lpstr>
      <vt:lpstr>Composição</vt:lpstr>
      <vt:lpstr>ORÇAMENTO!Area_de_impressao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Eng. Civil Arthur Soares</dc:creator>
  <cp:lastModifiedBy>Luthero Filho</cp:lastModifiedBy>
  <cp:lastPrinted>2022-06-03T13:10:46Z</cp:lastPrinted>
  <dcterms:created xsi:type="dcterms:W3CDTF">2019-07-15T20:23:17Z</dcterms:created>
  <dcterms:modified xsi:type="dcterms:W3CDTF">2022-09-05T19:40:01Z</dcterms:modified>
</cp:coreProperties>
</file>